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50" tabRatio="782" firstSheet="1" activeTab="1"/>
  </bookViews>
  <sheets>
    <sheet name="CourtsDB" sheetId="1" state="hidden" r:id="rId1"/>
    <sheet name="Find Club" sheetId="2" r:id="rId2"/>
  </sheets>
  <externalReferences>
    <externalReference r:id="rId5"/>
  </externalReferences>
  <definedNames>
    <definedName name="ClubOrganisation">'CourtsDB'!$C$7:$C$49</definedName>
    <definedName name="ContactsPrint" localSheetId="1">'Find Club'!$B$5:$I$16</definedName>
    <definedName name="CourtsDB" localSheetId="0">'CourtsDB'!$B$6:$BZ$49</definedName>
    <definedName name="CourtsTable" localSheetId="0">'CourtsDB'!$C$7:$BZ$49</definedName>
    <definedName name="FJStable">'CourtsDB'!$B$7:$BZ$49</definedName>
    <definedName name="MNXtable">'CourtsDB'!$B$7:$BZ$49</definedName>
    <definedName name="MWLtable">'CourtsDB'!$B$7:$BZ$49</definedName>
    <definedName name="_xlnm.Print_Area" localSheetId="0">'CourtsDB'!$B$6:$L$49</definedName>
    <definedName name="_xlnm.Print_Area" localSheetId="1">'Find Club'!$B$3:$I$16</definedName>
    <definedName name="_xlnm.Print_Titles" localSheetId="0">'CourtsDB'!$6:$6</definedName>
    <definedName name="SMJtable">'CourtsDB'!$B$7:$BZ$49</definedName>
    <definedName name="THNMtable">'CourtsDB'!$B$7:$BZ$49</definedName>
    <definedName name="TNMtable">'CourtsDB'!$B$7:$BZ$49</definedName>
    <definedName name="WNLtable">'CourtsDB'!$B$7:$BZ$49</definedName>
  </definedNames>
  <calcPr fullCalcOnLoad="1"/>
</workbook>
</file>

<file path=xl/sharedStrings.xml><?xml version="1.0" encoding="utf-8"?>
<sst xmlns="http://schemas.openxmlformats.org/spreadsheetml/2006/main" count="2235" uniqueCount="772">
  <si>
    <t>Club Name</t>
  </si>
  <si>
    <t>Select the required Club from the List Box</t>
  </si>
  <si>
    <t>Club Phone</t>
  </si>
  <si>
    <t>Type of Courts</t>
  </si>
  <si>
    <t>Communication Secretary</t>
  </si>
  <si>
    <t>Competition Coordinators</t>
  </si>
  <si>
    <t>Abbr</t>
  </si>
  <si>
    <t>Club</t>
  </si>
  <si>
    <t>Courts Address</t>
  </si>
  <si>
    <t>Address</t>
  </si>
  <si>
    <t>Role</t>
  </si>
  <si>
    <t>Name</t>
  </si>
  <si>
    <t>Secretary</t>
  </si>
  <si>
    <t>Email</t>
  </si>
  <si>
    <t>Mobile</t>
  </si>
  <si>
    <t>Phone (H)</t>
  </si>
  <si>
    <t>Phone (W)</t>
  </si>
  <si>
    <t>CourtsDB</t>
  </si>
  <si>
    <t>Curfew</t>
  </si>
  <si>
    <t>Club Details</t>
  </si>
  <si>
    <t>Monday Night Mixed Coordinator</t>
  </si>
  <si>
    <t>Tuesday Night Mens Coordinator</t>
  </si>
  <si>
    <t>Wednesday Night Ladies Coordinator</t>
  </si>
  <si>
    <t>Thursday Night Mens Coordinator</t>
  </si>
  <si>
    <t>Friday Junior Singles Coordinator</t>
  </si>
  <si>
    <t>Saturday Morning Juniors Coordinator</t>
  </si>
  <si>
    <t>Midweek Ladies Coordinator</t>
  </si>
  <si>
    <t>Delegate 1</t>
  </si>
  <si>
    <t>Delegate 2</t>
  </si>
  <si>
    <t>CourtsTable</t>
  </si>
  <si>
    <t>DL</t>
  </si>
  <si>
    <t>DC</t>
  </si>
  <si>
    <t>DVB</t>
  </si>
  <si>
    <t>EC</t>
  </si>
  <si>
    <t>EL</t>
  </si>
  <si>
    <t>FH</t>
  </si>
  <si>
    <t>GV</t>
  </si>
  <si>
    <t>GB</t>
  </si>
  <si>
    <t>HB</t>
  </si>
  <si>
    <t>KG</t>
  </si>
  <si>
    <t>KAR</t>
  </si>
  <si>
    <t>KING</t>
  </si>
  <si>
    <t>LOCK</t>
  </si>
  <si>
    <t>MP</t>
  </si>
  <si>
    <t>MONT</t>
  </si>
  <si>
    <t>NB</t>
  </si>
  <si>
    <t>PH</t>
  </si>
  <si>
    <t>PL</t>
  </si>
  <si>
    <t>REN</t>
  </si>
  <si>
    <t>StA</t>
  </si>
  <si>
    <t>StF</t>
  </si>
  <si>
    <t>SM</t>
  </si>
  <si>
    <t>WG</t>
  </si>
  <si>
    <t>WH</t>
  </si>
  <si>
    <t>YY</t>
  </si>
  <si>
    <t>If any details are incorrect for your Club advise Club Secretary to amend and email the Club's master file</t>
  </si>
  <si>
    <t>DS</t>
  </si>
  <si>
    <t>RES</t>
  </si>
  <si>
    <t>CRK</t>
  </si>
  <si>
    <t>Moom</t>
  </si>
  <si>
    <t>MUS</t>
  </si>
  <si>
    <t>KG (ph)</t>
  </si>
  <si>
    <t>KG (m)</t>
  </si>
  <si>
    <t>PH (g)</t>
  </si>
  <si>
    <t>PL (d)</t>
  </si>
  <si>
    <t>StF (dvb)</t>
  </si>
  <si>
    <t>StF (gv)</t>
  </si>
  <si>
    <t>StF (kar)</t>
  </si>
  <si>
    <t>StF (m)</t>
  </si>
  <si>
    <t>StM</t>
  </si>
  <si>
    <t>UCTC</t>
  </si>
  <si>
    <t>EL (kar)</t>
  </si>
  <si>
    <t>PAL</t>
  </si>
  <si>
    <t>PH (t)</t>
  </si>
  <si>
    <t>Autumn 2011</t>
  </si>
  <si>
    <t>ADMadv1</t>
  </si>
  <si>
    <t>Kevin McNamara &amp; Son</t>
  </si>
  <si>
    <t>ADMadv2</t>
  </si>
  <si>
    <t>Curnow Tennis DC</t>
  </si>
  <si>
    <t>ADMadv3</t>
  </si>
  <si>
    <t>Urban Renewal</t>
  </si>
  <si>
    <t>ADMexec</t>
  </si>
  <si>
    <t>Admin DVTA Executive Committee</t>
  </si>
  <si>
    <t>ADMIN</t>
  </si>
  <si>
    <t>Admin DVTA Adminstrators</t>
  </si>
  <si>
    <t>ADMmwlc</t>
  </si>
  <si>
    <t>Admin DVTA MWL Match Comm</t>
  </si>
  <si>
    <t>ADMsmc</t>
  </si>
  <si>
    <t>Admin DVTA Senior Match Comm</t>
  </si>
  <si>
    <t>ADMjds</t>
  </si>
  <si>
    <t>Admin DVTA Junior Development Squad</t>
  </si>
  <si>
    <t>Darbys Legends</t>
  </si>
  <si>
    <t>Diamond Creek</t>
  </si>
  <si>
    <t>Drop Shots</t>
  </si>
  <si>
    <t>DV Baptist</t>
  </si>
  <si>
    <t>Ecca</t>
  </si>
  <si>
    <t>Eltham</t>
  </si>
  <si>
    <t>Eltham (kar)</t>
  </si>
  <si>
    <t>Fleming Hill</t>
  </si>
  <si>
    <t>Grace Valley</t>
  </si>
  <si>
    <t>Greensborough</t>
  </si>
  <si>
    <t>Hurstbridge</t>
  </si>
  <si>
    <t>Kangaroo Ground</t>
  </si>
  <si>
    <t>Kangaroo Grnd (m)</t>
  </si>
  <si>
    <t>Karingal</t>
  </si>
  <si>
    <t>Kinglake Ranges</t>
  </si>
  <si>
    <t>Locksley</t>
  </si>
  <si>
    <t>Mill Park</t>
  </si>
  <si>
    <t>Montmorency</t>
  </si>
  <si>
    <t>Norris Bank</t>
  </si>
  <si>
    <t>Palaminos</t>
  </si>
  <si>
    <t>Panton Hill</t>
  </si>
  <si>
    <t>Panton Hill (g)</t>
  </si>
  <si>
    <t>Panton Hill (t)</t>
  </si>
  <si>
    <t>Plenty</t>
  </si>
  <si>
    <t>Plenty (d)</t>
  </si>
  <si>
    <t>Research</t>
  </si>
  <si>
    <t>St Andrews</t>
  </si>
  <si>
    <t>St Francis</t>
  </si>
  <si>
    <t>St Francis (dvb)</t>
  </si>
  <si>
    <t>St Francis (kar)</t>
  </si>
  <si>
    <t>St Francis (gv)</t>
  </si>
  <si>
    <t>St Marys</t>
  </si>
  <si>
    <t>Wattle Glen</t>
  </si>
  <si>
    <t>Whittlesea</t>
  </si>
  <si>
    <t>Yan Yean</t>
  </si>
  <si>
    <t>Mr Kevin McNamara</t>
  </si>
  <si>
    <t>20 Enterprise Way, Sunshine 3020</t>
  </si>
  <si>
    <t>9315 1123</t>
  </si>
  <si>
    <t>courtsandpools.com.au</t>
  </si>
  <si>
    <t>Mrs Kylie Carlson</t>
  </si>
  <si>
    <t>17 Chute St, Diamond Creek, 3089</t>
  </si>
  <si>
    <t>9438 3700</t>
  </si>
  <si>
    <t>diamondcreek@curnowtennis.com</t>
  </si>
  <si>
    <t>Mr Leon Brodzik</t>
  </si>
  <si>
    <t>60 Dodd St, St Andrews 3761</t>
  </si>
  <si>
    <t>9710 1312</t>
  </si>
  <si>
    <t>0438 504 056</t>
  </si>
  <si>
    <t>urbanrenewalsf@lexicon.net</t>
  </si>
  <si>
    <t>PO Box 4 St Andrews 3761</t>
  </si>
  <si>
    <t>Mr Roger Manallack</t>
  </si>
  <si>
    <t>49 Manning Rd, Eltham Nth, 3095</t>
  </si>
  <si>
    <t>9439 9119</t>
  </si>
  <si>
    <t>9297 5123</t>
  </si>
  <si>
    <t>0402 844 975</t>
  </si>
  <si>
    <t>rmanallack@bayford.com.au</t>
  </si>
  <si>
    <t>Mr Russell Maloney</t>
  </si>
  <si>
    <t>22 Anne St, Diamond Creek, 3089</t>
  </si>
  <si>
    <t>9438 1847</t>
  </si>
  <si>
    <t>0411 597 069</t>
  </si>
  <si>
    <t>russmaloney@optusnet.com.au</t>
  </si>
  <si>
    <t>Mr Ross Clamp</t>
  </si>
  <si>
    <t>14 Kingsbury Dve, Diamond Creek 3089</t>
  </si>
  <si>
    <t>9438 1450</t>
  </si>
  <si>
    <t>rossclamp@bigpond.com</t>
  </si>
  <si>
    <t>Mr Chris Carroll</t>
  </si>
  <si>
    <t>9718 2003</t>
  </si>
  <si>
    <t>0433 045 122</t>
  </si>
  <si>
    <t>cca71115@bigpond.net.au</t>
  </si>
  <si>
    <t>Mr David Scannell</t>
  </si>
  <si>
    <t>9439 2558</t>
  </si>
  <si>
    <t>0425 708 855</t>
  </si>
  <si>
    <t>david.scannell@dhs.vic.gov.au</t>
  </si>
  <si>
    <t>Mr Simon Worthington</t>
  </si>
  <si>
    <t>P O Box Kangaroo Ground,  3097</t>
  </si>
  <si>
    <t>9437 0493</t>
  </si>
  <si>
    <t>0421 273 285</t>
  </si>
  <si>
    <t>kgtc@live.com.au</t>
  </si>
  <si>
    <t>Mr Jim Rose</t>
  </si>
  <si>
    <t>8 Stone st Diamond Creek</t>
  </si>
  <si>
    <t>9438 1582</t>
  </si>
  <si>
    <t>Jim.Lynda.ROSE@bigpond.com</t>
  </si>
  <si>
    <t>Mr David Jones</t>
  </si>
  <si>
    <t>9444 0602</t>
  </si>
  <si>
    <t>d_s_jones@optusnet.com.au</t>
  </si>
  <si>
    <t>Mr Mark Taylor</t>
  </si>
  <si>
    <t>18 Riversdale Ave, Eltham North. 3095</t>
  </si>
  <si>
    <t>9439 8901</t>
  </si>
  <si>
    <t>0418 333 636</t>
  </si>
  <si>
    <t>mrak@bigpond.com</t>
  </si>
  <si>
    <t>Cathy &amp; Neville Mears</t>
  </si>
  <si>
    <t>111 Cowin St, Diamond Creek 3089</t>
  </si>
  <si>
    <t>9438 2586</t>
  </si>
  <si>
    <t>0429 438 258</t>
  </si>
  <si>
    <t>nmears@bigpond.net.au</t>
  </si>
  <si>
    <t>Mr Neville Mears</t>
  </si>
  <si>
    <t>Mrs Christine Deane</t>
  </si>
  <si>
    <t>43 Browns Lane, Plenty, 3090</t>
  </si>
  <si>
    <t>9436 1883</t>
  </si>
  <si>
    <t>jc_deane@bigpond.com.au</t>
  </si>
  <si>
    <t>Mrs Helen Watt</t>
  </si>
  <si>
    <t>PO Box 140, Eltham, 3095</t>
  </si>
  <si>
    <t>9439 4125</t>
  </si>
  <si>
    <t>gj.watt@bigpond.com.au</t>
  </si>
  <si>
    <t>Mrs Sue Webster</t>
  </si>
  <si>
    <t>7 Kent-Hughes Rd, Eltham, 3095</t>
  </si>
  <si>
    <t>9439 4222</t>
  </si>
  <si>
    <t>nwebster@axs.com.au</t>
  </si>
  <si>
    <t>Mrs Kris Kearney</t>
  </si>
  <si>
    <t>19 Scotts Angle Rd, Wattle Glen, 3096</t>
  </si>
  <si>
    <t>9438 2530</t>
  </si>
  <si>
    <t>jkearney@iprimus.com.au</t>
  </si>
  <si>
    <t>Mrs Vicki Hutchison</t>
  </si>
  <si>
    <t>70 Brens Road , Smiths Gully, 3760</t>
  </si>
  <si>
    <t>9710 1832</t>
  </si>
  <si>
    <t>0438 019 750</t>
  </si>
  <si>
    <t>ovhut@primus.com.au</t>
  </si>
  <si>
    <t>9840 0188</t>
  </si>
  <si>
    <t>Mr Bill Bussau</t>
  </si>
  <si>
    <t>2 Elsie St, Greensborough, 3088</t>
  </si>
  <si>
    <t>9435 7715</t>
  </si>
  <si>
    <t>9444 8585</t>
  </si>
  <si>
    <t>0411 725 395</t>
  </si>
  <si>
    <t>bill.bussau@invitro.com.au</t>
  </si>
  <si>
    <t>8 Stone St, Diamond Creek, 3089</t>
  </si>
  <si>
    <t>Mrs Julie Stott</t>
  </si>
  <si>
    <t>5786 5621</t>
  </si>
  <si>
    <t>0413 330 318</t>
  </si>
  <si>
    <t>stott.julie.a@edumail.vic.gov.au</t>
  </si>
  <si>
    <t>russmaloney@iprimus.com.au</t>
  </si>
  <si>
    <t xml:space="preserve">Shirley Puttifoot </t>
  </si>
  <si>
    <t>0406 244 910</t>
  </si>
  <si>
    <t>dvta.squad@people.net.au</t>
  </si>
  <si>
    <t>David Wildsmith</t>
  </si>
  <si>
    <t>9841 8481</t>
  </si>
  <si>
    <t>0412 272 678</t>
  </si>
  <si>
    <t>571 Yan Yean Rd, Yarrambat (184 F8)</t>
  </si>
  <si>
    <t>9436 1671</t>
  </si>
  <si>
    <t>1 lit sfag</t>
  </si>
  <si>
    <t>Mr David McAleer</t>
  </si>
  <si>
    <t>571 Yan Yean Rd, Yarrambat</t>
  </si>
  <si>
    <t>9478 2311</t>
  </si>
  <si>
    <t>0409 806 907</t>
  </si>
  <si>
    <t>darbysbc@bigpond.net.au</t>
  </si>
  <si>
    <t>Mr Paul Lunny</t>
  </si>
  <si>
    <t>5 Solway Crt, St Helena 3088</t>
  </si>
  <si>
    <t>9435 6985</t>
  </si>
  <si>
    <t>8541 0597</t>
  </si>
  <si>
    <t>0419 005 520</t>
  </si>
  <si>
    <t>paul.lunny@bigpond.com</t>
  </si>
  <si>
    <t/>
  </si>
  <si>
    <t>571 Yan Yean Rd, Yarrambat, 3091</t>
  </si>
  <si>
    <t>Phipps Cres, Diamond Creek (12 C7)</t>
  </si>
  <si>
    <t>10:30pm</t>
  </si>
  <si>
    <t>6 lit sfag</t>
  </si>
  <si>
    <t>Marc Olynyk</t>
  </si>
  <si>
    <t>7-8 Ceduna Court, Yarrambat 3091</t>
  </si>
  <si>
    <t>9718 1957</t>
  </si>
  <si>
    <t>0414 266 125</t>
  </si>
  <si>
    <t>m.olynyk@latrobe.edu.au</t>
  </si>
  <si>
    <t>Mr Bryan Rickard</t>
  </si>
  <si>
    <t>112-114 Meander Rd, Hurstbridge 3099</t>
  </si>
  <si>
    <t>9718 2709</t>
  </si>
  <si>
    <t>0419 576 305</t>
  </si>
  <si>
    <t>bryan.rickard@denso.com.au</t>
  </si>
  <si>
    <t>Mr Tony McEntee</t>
  </si>
  <si>
    <t>15 Kurrak Road, Yarrambat 3091</t>
  </si>
  <si>
    <t>9436 2156</t>
  </si>
  <si>
    <t xml:space="preserve"> </t>
  </si>
  <si>
    <t>0408 999 929</t>
  </si>
  <si>
    <t>messagetony@hotmail.com</t>
  </si>
  <si>
    <t>Mrs Roma Peckham</t>
  </si>
  <si>
    <t>7 Helen Crt, Diamond Creek, 3089</t>
  </si>
  <si>
    <t>9438 1105</t>
  </si>
  <si>
    <t>Mr Arthur Kyriazis</t>
  </si>
  <si>
    <t>25 Wayland Court, Diamond Creek</t>
  </si>
  <si>
    <t xml:space="preserve">9438 4131 </t>
  </si>
  <si>
    <t>0418 142 387</t>
  </si>
  <si>
    <t>arthur.kyriazis@grace.com</t>
  </si>
  <si>
    <t>Mill Park TC, Jenkins Reserve, Mill Park Dve (10 A5)</t>
  </si>
  <si>
    <t>9436 8240</t>
  </si>
  <si>
    <t xml:space="preserve">4 lit sfag, 2 lit acr </t>
  </si>
  <si>
    <t>Mrs Leigh Smith</t>
  </si>
  <si>
    <t>14 Murrindal Close, Eltham North   3095</t>
  </si>
  <si>
    <t>9439 5122</t>
  </si>
  <si>
    <t>0417 331 750</t>
  </si>
  <si>
    <t>14 Murrindal Close, Eltham North  3095</t>
  </si>
  <si>
    <t>talld@bigpond.com</t>
  </si>
  <si>
    <t>14 Murrindall Close, Eltham North 3095</t>
  </si>
  <si>
    <t>DV Baptist, 309 Diamond Creek Rd, Plenty (11 D7)</t>
  </si>
  <si>
    <t>9435 4755</t>
  </si>
  <si>
    <t>2 lit rp</t>
  </si>
  <si>
    <t>Ms Glenda Sundstrom</t>
  </si>
  <si>
    <t>145 Edmund Rice Pde, Bundoora, 3083</t>
  </si>
  <si>
    <t>0417 357 534</t>
  </si>
  <si>
    <t>glendasundstrom@hotmail.com</t>
  </si>
  <si>
    <t>Mrs Jan Ellis</t>
  </si>
  <si>
    <t>31 Evan Smith Close, Macleod, Vic. 3085</t>
  </si>
  <si>
    <t>9459 5698</t>
  </si>
  <si>
    <t>0407 306 353</t>
  </si>
  <si>
    <t>janellis@vutech.com.au</t>
  </si>
  <si>
    <t>Ms. Heather Dunning</t>
  </si>
  <si>
    <t>7 Ben Crt, Greensborough, Vic. 3088</t>
  </si>
  <si>
    <t>9438 4986</t>
  </si>
  <si>
    <t>0400 920 011</t>
  </si>
  <si>
    <t>heather@lexicon.net.au</t>
  </si>
  <si>
    <t>Mr Jason Blaney</t>
  </si>
  <si>
    <t>9432 3919</t>
  </si>
  <si>
    <t>0425 747 269</t>
  </si>
  <si>
    <t>Eltham College, Bells Hill Rd (ex Mt Pleasant) (22 K1)</t>
  </si>
  <si>
    <t>11pm</t>
  </si>
  <si>
    <t>2 unlit acr, 2 lit sfag</t>
  </si>
  <si>
    <t>Mr Mike Dove</t>
  </si>
  <si>
    <t>23 Brinkkotter Rd, Research 3095</t>
  </si>
  <si>
    <t>9437 0498</t>
  </si>
  <si>
    <t>0418 359 711</t>
  </si>
  <si>
    <t>michael@originsinfo.com.au</t>
  </si>
  <si>
    <t>Mr Peter Fuhrmann</t>
  </si>
  <si>
    <t>42 Maroong Dr, Research, 3095</t>
  </si>
  <si>
    <t>9437 1689</t>
  </si>
  <si>
    <t>9651 5721</t>
  </si>
  <si>
    <t>0412 115 304</t>
  </si>
  <si>
    <t>peter.fuhrmann@dtf.vic.gov.au</t>
  </si>
  <si>
    <t>Mr Ian Durrant</t>
  </si>
  <si>
    <t>7 Paulette Close St. Helena 3088</t>
  </si>
  <si>
    <t>9435 0314</t>
  </si>
  <si>
    <t>9953 9318</t>
  </si>
  <si>
    <t>0419 553 335</t>
  </si>
  <si>
    <t>durrigla@bigpond.net.au</t>
  </si>
  <si>
    <t>n/a</t>
  </si>
  <si>
    <t>Youth Rd, Eltham (21 J4)</t>
  </si>
  <si>
    <t>9439 2941</t>
  </si>
  <si>
    <t>3 lit porous 4 lit synthetic clay</t>
  </si>
  <si>
    <t>Mr Laurie Sparks</t>
  </si>
  <si>
    <t xml:space="preserve">31 Delfin Crescent, Greensborough 3088 </t>
  </si>
  <si>
    <t>9444 7956</t>
  </si>
  <si>
    <t>laurie.sparks@optusnet.com.au</t>
  </si>
  <si>
    <t>Mr Philip Butler</t>
  </si>
  <si>
    <t>42 Glenister Drive, Eltham 3095</t>
  </si>
  <si>
    <t>0419 207 352</t>
  </si>
  <si>
    <t>prbutler@internode.on.net</t>
  </si>
  <si>
    <t>Carmel Peric</t>
  </si>
  <si>
    <t>9404 4801</t>
  </si>
  <si>
    <t>0405 476 114</t>
  </si>
  <si>
    <t>mustangsally66@bigpond.com</t>
  </si>
  <si>
    <t>Ms Kathryn Gill</t>
  </si>
  <si>
    <t>9439 1727</t>
  </si>
  <si>
    <t>kathryngill@optusnet.com.au</t>
  </si>
  <si>
    <t>Karingal Dve Greensborough</t>
  </si>
  <si>
    <t>To be Advised</t>
  </si>
  <si>
    <t>Mr Victor Harris</t>
  </si>
  <si>
    <t>85 Ernest Jones Drive Macleod</t>
  </si>
  <si>
    <t>9456 9663</t>
  </si>
  <si>
    <t>0435 144 204</t>
  </si>
  <si>
    <t>vharris53@live.com.au</t>
  </si>
  <si>
    <t>Plenty Lane, Greensborough (20 K5)</t>
  </si>
  <si>
    <t>9434 6583</t>
  </si>
  <si>
    <t>4 lit rp</t>
  </si>
  <si>
    <t>Mrs Robyn Ferguson</t>
  </si>
  <si>
    <t>8 Delatite Court Yallambie 3085</t>
  </si>
  <si>
    <t>9435 8634</t>
  </si>
  <si>
    <t>0438 320 521</t>
  </si>
  <si>
    <t>robynferguson@iinet.net.au</t>
  </si>
  <si>
    <t>Mr Kevin Blacker</t>
  </si>
  <si>
    <t>32 Sherlowe Cres Viewbank 3084</t>
  </si>
  <si>
    <t>9458 2169</t>
  </si>
  <si>
    <t>0437 676 218</t>
  </si>
  <si>
    <t>kevin.blacker@woolworths.com.au</t>
  </si>
  <si>
    <t>Mr Justin Arnold</t>
  </si>
  <si>
    <t>2/232 Arthur St Fairfield 3078</t>
  </si>
  <si>
    <t>0417 191 197</t>
  </si>
  <si>
    <t>gracevalleytc.tnc@gmail.com</t>
  </si>
  <si>
    <t>Mr John Storer</t>
  </si>
  <si>
    <t>12 Liat Way, Greensborough 3088</t>
  </si>
  <si>
    <t>9435 3534</t>
  </si>
  <si>
    <t>9436 4422</t>
  </si>
  <si>
    <t>john@vaughanstorer.com.au</t>
  </si>
  <si>
    <t>Mrs Pauline Stubbs</t>
  </si>
  <si>
    <t>1 Victoria St, Greensborough, 3088</t>
  </si>
  <si>
    <t>9435 6809</t>
  </si>
  <si>
    <t>0407 353 306</t>
  </si>
  <si>
    <t>Greensborough Park, Diamond Creek Rd (20 K1)</t>
  </si>
  <si>
    <t>9434 4917</t>
  </si>
  <si>
    <t>4 lit syn clay, 2 unlit rp</t>
  </si>
  <si>
    <t>Mr Ray Judd</t>
  </si>
  <si>
    <t>210 Plenty River Dve, Greensborough, 3088</t>
  </si>
  <si>
    <t>9435 3855</t>
  </si>
  <si>
    <t>9416 7133</t>
  </si>
  <si>
    <t>0409 132 475</t>
  </si>
  <si>
    <t>rayjudd@bigpond.com.au</t>
  </si>
  <si>
    <t>Ms Robyn Chapman</t>
  </si>
  <si>
    <t>7 Jonquil Close, Diamond Creek,  3089</t>
  </si>
  <si>
    <t>9438 6796</t>
  </si>
  <si>
    <t>9639 0777</t>
  </si>
  <si>
    <t>0419 113 591</t>
  </si>
  <si>
    <t>RobynCh@frontiersoftware.com.au</t>
  </si>
  <si>
    <t>Ferguson Paddock, Arthurs Creek Rd (185 K8)</t>
  </si>
  <si>
    <t>9718 1650</t>
  </si>
  <si>
    <t>4 Syn Grass</t>
  </si>
  <si>
    <t>Mrs Jo Worsfield</t>
  </si>
  <si>
    <t>0433 323 741</t>
  </si>
  <si>
    <t>joworsfield@gmail.com</t>
  </si>
  <si>
    <t>Miss Nicole Vallos</t>
  </si>
  <si>
    <t>9855 9840</t>
  </si>
  <si>
    <t>0418 995 779</t>
  </si>
  <si>
    <t>coaching@nandm.com.au</t>
  </si>
  <si>
    <t>Mrs Annette Betheras</t>
  </si>
  <si>
    <t>9718 1929</t>
  </si>
  <si>
    <t>0408 171 088</t>
  </si>
  <si>
    <t>Mr Phil Vernon</t>
  </si>
  <si>
    <t>9718 0372</t>
  </si>
  <si>
    <t>0423 691 730</t>
  </si>
  <si>
    <t>Mrs Melinda Downes</t>
  </si>
  <si>
    <t>9438 4850</t>
  </si>
  <si>
    <t>0417 571 544</t>
  </si>
  <si>
    <t>0423 650 039</t>
  </si>
  <si>
    <t>Mrs Natalie Lawson</t>
  </si>
  <si>
    <t>9717 2281</t>
  </si>
  <si>
    <t>0400 218 228</t>
  </si>
  <si>
    <t>lawson67@bigpond.com</t>
  </si>
  <si>
    <t>Mr Chris Carroll (Pres)</t>
  </si>
  <si>
    <t>Mr Phil Ager (V. Pres)</t>
  </si>
  <si>
    <t>0458 974 345</t>
  </si>
  <si>
    <t>pager@pfdfoods.com.au</t>
  </si>
  <si>
    <t>Main Rd (271 E10)</t>
  </si>
  <si>
    <t>9712 0321</t>
  </si>
  <si>
    <t>Mrs Kaye Coghlan</t>
  </si>
  <si>
    <t>9719 7757</t>
  </si>
  <si>
    <t>Simon Worthington</t>
  </si>
  <si>
    <t>metform@bigpomd.com</t>
  </si>
  <si>
    <t>Jane Robertson</t>
  </si>
  <si>
    <t>315 Eltham Yarra Glen Road</t>
  </si>
  <si>
    <t>9712 0767</t>
  </si>
  <si>
    <t>0408 770 967</t>
  </si>
  <si>
    <t>Rose Ensor</t>
  </si>
  <si>
    <t>230 Menzies Rd, Kangaroo Road</t>
  </si>
  <si>
    <t>9712 0230</t>
  </si>
  <si>
    <t>0439 038 446</t>
  </si>
  <si>
    <t xml:space="preserve">Ms Anne-Marie Stevenson </t>
  </si>
  <si>
    <t>9879 9718</t>
  </si>
  <si>
    <t>0416 250 006</t>
  </si>
  <si>
    <t>gaapcon@aol.com</t>
  </si>
  <si>
    <t>Mr Danny Cappellani</t>
  </si>
  <si>
    <t>9844 2191</t>
  </si>
  <si>
    <t>0408 322 143</t>
  </si>
  <si>
    <t>dcs@ihug.com.au</t>
  </si>
  <si>
    <t>25 Menzies Rd, Kangaroo Ground (23 J1)</t>
  </si>
  <si>
    <t>0409 332 849</t>
  </si>
  <si>
    <t>Blair Reserve, Karingal Dve, Greensborough (21 E1)</t>
  </si>
  <si>
    <t>9435 8026</t>
  </si>
  <si>
    <t>6 lit rp</t>
  </si>
  <si>
    <t>Mrs Janice Ryan</t>
  </si>
  <si>
    <t>13 St Andrews Crt, Eltham North, 3095</t>
  </si>
  <si>
    <t>9431 1545</t>
  </si>
  <si>
    <t>jk.ryan@bigpond.com</t>
  </si>
  <si>
    <t>Mr Cliff Turner</t>
  </si>
  <si>
    <t>7 Nathan Rd., Eltham, 3095</t>
  </si>
  <si>
    <t>9431 0226</t>
  </si>
  <si>
    <t>0403 043 006</t>
  </si>
  <si>
    <t>cturner01@optusnet.com.au</t>
  </si>
  <si>
    <t>Mr Colin Bear</t>
  </si>
  <si>
    <t>9435 3782</t>
  </si>
  <si>
    <t>0413 092 184</t>
  </si>
  <si>
    <t>Kinglake West (CFA and Kinglake West PS)</t>
  </si>
  <si>
    <t>2 Plexi</t>
  </si>
  <si>
    <t>Ms Nicole Seckold</t>
  </si>
  <si>
    <t>56 Edenvale Crescent, Kinglake West, 3757</t>
  </si>
  <si>
    <t>5786 5228</t>
  </si>
  <si>
    <t>0409 145 307</t>
  </si>
  <si>
    <t>bart.nic@bigpond.com</t>
  </si>
  <si>
    <t>Michelle French</t>
  </si>
  <si>
    <t>0409 576611</t>
  </si>
  <si>
    <t>Craig Seckold</t>
  </si>
  <si>
    <t>5786 5431</t>
  </si>
  <si>
    <t>0428 176 716</t>
  </si>
  <si>
    <t>as above</t>
  </si>
  <si>
    <t xml:space="preserve">as above                      </t>
  </si>
  <si>
    <t>Templestowe Park, Cnr Hawtin and Porter Sts (33-G3)</t>
  </si>
  <si>
    <t>Mrs Karen Gordon</t>
  </si>
  <si>
    <t>100 Buckingham Dve, Heidelberg 3084</t>
  </si>
  <si>
    <t>9846 3020</t>
  </si>
  <si>
    <t>0418 598 160</t>
  </si>
  <si>
    <t>kgordon@netspace.net.au</t>
  </si>
  <si>
    <t>Mrs Jackie McHugh</t>
  </si>
  <si>
    <t>0416 041 960</t>
  </si>
  <si>
    <t>jackiemchugh@hotmail.com</t>
  </si>
  <si>
    <t>Jenkins Reserve, Mill Park Dve (10 A5)</t>
  </si>
  <si>
    <t>11.00p.m.</t>
  </si>
  <si>
    <t>Mrs Christine Grimes</t>
  </si>
  <si>
    <t>PO Box 13 Mill Park 3082</t>
  </si>
  <si>
    <t>9436 9097</t>
  </si>
  <si>
    <t>club office</t>
  </si>
  <si>
    <t>mptennis@optusnet.com.au</t>
  </si>
  <si>
    <t>Mr Glen Schulz</t>
  </si>
  <si>
    <t>9439 6126</t>
  </si>
  <si>
    <t>Mrs Heather Krause</t>
  </si>
  <si>
    <t>9404 2237</t>
  </si>
  <si>
    <t>hkr43251@bigpond.net.au</t>
  </si>
  <si>
    <t>Dobson St (21 B5)</t>
  </si>
  <si>
    <t>9434 4219</t>
  </si>
  <si>
    <t>Mr Glenn Carrig</t>
  </si>
  <si>
    <t>11 Everleigh Drive Diamond Creek 3089</t>
  </si>
  <si>
    <t>9438 1190</t>
  </si>
  <si>
    <t>gcarrig@ocei.vic.gov.au</t>
  </si>
  <si>
    <t>Ms Jude McCrohan</t>
  </si>
  <si>
    <t>35 Kenmare St Watsonia 3087</t>
  </si>
  <si>
    <t>9432 9712</t>
  </si>
  <si>
    <t>0400 872 625</t>
  </si>
  <si>
    <t>jude_mc52@hotmail.com</t>
  </si>
  <si>
    <t>Mr Con Kokkinopoulis</t>
  </si>
  <si>
    <t>19 Belmont Crescent Montmorency VIC 3094</t>
  </si>
  <si>
    <t>0417 330 713</t>
  </si>
  <si>
    <t>kokk56@yahoo.com.au</t>
  </si>
  <si>
    <t>McLeans Rd,Bundoora (9 G11)</t>
  </si>
  <si>
    <t>9467 7578</t>
  </si>
  <si>
    <t>2 lit sfag,2 lit rp 2 clay</t>
  </si>
  <si>
    <t>Mrs Cheryl Lawson</t>
  </si>
  <si>
    <t>Norris Bank TC, PO Box 1013, Bundoora 3083</t>
  </si>
  <si>
    <t>9467 5414</t>
  </si>
  <si>
    <t>Mrs Joan Robinson</t>
  </si>
  <si>
    <t>9467 5679</t>
  </si>
  <si>
    <t>0439 841 839</t>
  </si>
  <si>
    <t>norrisbanktennis@bigpond.com</t>
  </si>
  <si>
    <t>Mr Murray Bourke</t>
  </si>
  <si>
    <t>75 Josef Avenue Bundoora 3083</t>
  </si>
  <si>
    <t>0403 150 467</t>
  </si>
  <si>
    <t>Mr Ern Condick</t>
  </si>
  <si>
    <t>69 Incana Drive Mill Park 3084</t>
  </si>
  <si>
    <t>9436 7627</t>
  </si>
  <si>
    <t>0400 450 102</t>
  </si>
  <si>
    <t>PO Box 1013, Bundoora, 3083</t>
  </si>
  <si>
    <t>Mrs Sharon Hunt</t>
  </si>
  <si>
    <t>P O Box 381 Whittlesea 3757</t>
  </si>
  <si>
    <t>9716 1527</t>
  </si>
  <si>
    <t>0412 933 279</t>
  </si>
  <si>
    <t>6 Palaminos Crt, Lower Plenty 3093</t>
  </si>
  <si>
    <t>N/A</t>
  </si>
  <si>
    <t>9439 4330</t>
  </si>
  <si>
    <t>Synthetic Grass</t>
  </si>
  <si>
    <t>Anthony Dean</t>
  </si>
  <si>
    <t>0431 296 003</t>
  </si>
  <si>
    <t>a_dean_19@hotmail.com</t>
  </si>
  <si>
    <t>Bishops Rd (263 K9)</t>
  </si>
  <si>
    <t>9719 7117</t>
  </si>
  <si>
    <t>2 lit synthetic</t>
  </si>
  <si>
    <t>Mr Russell Beckett</t>
  </si>
  <si>
    <t>PO Box 313, Hurstbridge, 3099</t>
  </si>
  <si>
    <t>9718 1960</t>
  </si>
  <si>
    <t>0418 398 260</t>
  </si>
  <si>
    <t>rjb@7eleven.com.au</t>
  </si>
  <si>
    <t>Ms Phillippa Rutley</t>
  </si>
  <si>
    <t>268 Cherrytree Rd Panton Hill</t>
  </si>
  <si>
    <t>9719 7796</t>
  </si>
  <si>
    <t>0403 385 563</t>
  </si>
  <si>
    <t>rutleyap@dodo.com.au</t>
  </si>
  <si>
    <t>Mr Alastair McInnes</t>
  </si>
  <si>
    <t>Panton Hill Store Main Rd Panton Hill</t>
  </si>
  <si>
    <t>9719 7771</t>
  </si>
  <si>
    <t>BarbAlMac@bigpond.com.au</t>
  </si>
  <si>
    <t>Mr Terry Condie</t>
  </si>
  <si>
    <t>tcondie@parks.vic.gov.au</t>
  </si>
  <si>
    <t>Mr Graham Pitcher</t>
  </si>
  <si>
    <t>Grimshaws, 350 Cherry Tree Rd, Panton Hill (263 J10)</t>
  </si>
  <si>
    <t>Townsends, 40-44 Ashley Rd Yarrambat</t>
  </si>
  <si>
    <t>Yan Yean Rd (11 D5)</t>
  </si>
  <si>
    <t>9434 2663</t>
  </si>
  <si>
    <t>2 en-tout-cas 6 mod grass</t>
  </si>
  <si>
    <t>54 Browns Lane, Plenty 3090</t>
  </si>
  <si>
    <t>0412 185 878</t>
  </si>
  <si>
    <t>54 Browns Lane Plenty 3090</t>
  </si>
  <si>
    <t>Ms Carolyn Shaw</t>
  </si>
  <si>
    <t>9438 3408</t>
  </si>
  <si>
    <t>0433 804 059</t>
  </si>
  <si>
    <t>Mr Barney Kilkenny</t>
  </si>
  <si>
    <t>18 Heard Ave, Plenty, 3090</t>
  </si>
  <si>
    <t>9435 1161</t>
  </si>
  <si>
    <t>9434 3099</t>
  </si>
  <si>
    <t>0418 324 025</t>
  </si>
  <si>
    <t>bernardkilkennyhomes@hotmail.com</t>
  </si>
  <si>
    <t>Mr Ray James</t>
  </si>
  <si>
    <t>9432 0772</t>
  </si>
  <si>
    <t>1300 667 352</t>
  </si>
  <si>
    <t>0418 568 186</t>
  </si>
  <si>
    <t>ray@flb.net.au</t>
  </si>
  <si>
    <t>Laslo Heczey</t>
  </si>
  <si>
    <t>9438 2831</t>
  </si>
  <si>
    <t>0425 785 792</t>
  </si>
  <si>
    <t>Charlotte Farrell</t>
  </si>
  <si>
    <t>9436 1381</t>
  </si>
  <si>
    <t>Doreen, Cnr Yan Yean Rd &amp; Bridge Inn Rd (391 G11)</t>
  </si>
  <si>
    <t>Research Park, Main Rd (22 F1)</t>
  </si>
  <si>
    <t>9437 1656</t>
  </si>
  <si>
    <t xml:space="preserve">6lit rp, </t>
  </si>
  <si>
    <t>Lisa Klink</t>
  </si>
  <si>
    <t>8 Caltowie Court, Research 3095</t>
  </si>
  <si>
    <t>8683 7100</t>
  </si>
  <si>
    <t>0421 420 130</t>
  </si>
  <si>
    <t>lisa@paritech.com.au</t>
  </si>
  <si>
    <t>lisaklink@bigpond.com</t>
  </si>
  <si>
    <t>Mrs Jo Marshall</t>
  </si>
  <si>
    <t>11 Griffen Court, Eltham 3095</t>
  </si>
  <si>
    <t>9437 1103</t>
  </si>
  <si>
    <t>0414 822 710</t>
  </si>
  <si>
    <t>marshall31@optusnet.com.au</t>
  </si>
  <si>
    <t>Mr Graham Clark</t>
  </si>
  <si>
    <t>51 Maroong Drive, Research 3095</t>
  </si>
  <si>
    <t>9437 1854</t>
  </si>
  <si>
    <t>9301 4649</t>
  </si>
  <si>
    <t>0414 538 978</t>
  </si>
  <si>
    <t>gclark@fastmail.com.au</t>
  </si>
  <si>
    <t>Mr Mike Patterson</t>
  </si>
  <si>
    <t>3 Maroong Drive, Research 3095</t>
  </si>
  <si>
    <t>9437 0201</t>
  </si>
  <si>
    <t>0418 511 711</t>
  </si>
  <si>
    <t>mpa55361@bigpond.net.au</t>
  </si>
  <si>
    <t>Mrs Linda Turner</t>
  </si>
  <si>
    <t>79 Kalbar Road, Eltham 3095</t>
  </si>
  <si>
    <t>9437 2580</t>
  </si>
  <si>
    <t>0434 144534</t>
  </si>
  <si>
    <t>lindaturner69@bigpond.com</t>
  </si>
  <si>
    <t>Main Rd (250 E10)</t>
  </si>
  <si>
    <t>9710 1040</t>
  </si>
  <si>
    <t>4 lit sfag</t>
  </si>
  <si>
    <t>Mr Gary Grant</t>
  </si>
  <si>
    <t>PO Box 4 StAndrews 3761</t>
  </si>
  <si>
    <t>9710 1041</t>
  </si>
  <si>
    <t>ej.grant@bigpond.net.au</t>
  </si>
  <si>
    <t>Mrs Vickie Hutchison</t>
  </si>
  <si>
    <t>0418 533 775</t>
  </si>
  <si>
    <t>ovhutch@bigpond.net.au</t>
  </si>
  <si>
    <t>Karen &amp; Alan Somers</t>
  </si>
  <si>
    <t>0433 489 524</t>
  </si>
  <si>
    <t>somers.karen.j@edumail.vic.gov.au</t>
  </si>
  <si>
    <t>Mr Dave Deakin</t>
  </si>
  <si>
    <t>9710 1048</t>
  </si>
  <si>
    <t>echidnagraphics@pacific.net.au</t>
  </si>
  <si>
    <t>Greer Harvey</t>
  </si>
  <si>
    <t>PO Box 4 St.Andrews 3761</t>
  </si>
  <si>
    <t>0418 585 684</t>
  </si>
  <si>
    <t>harveys5@bigpond.com</t>
  </si>
  <si>
    <t>Ms Michele Dodd</t>
  </si>
  <si>
    <t>0400 556 576</t>
  </si>
  <si>
    <t>mishmax@iprimus.com.au</t>
  </si>
  <si>
    <t>0400 587 746</t>
  </si>
  <si>
    <t>Mrs Kathy Schilhabel</t>
  </si>
  <si>
    <t>9710 1674</t>
  </si>
  <si>
    <t>0409 213 269</t>
  </si>
  <si>
    <t>kama61@bigpond.com.au</t>
  </si>
  <si>
    <t>Mayona Rd, Montmorency (behind Church) (21 E5)</t>
  </si>
  <si>
    <t>3 RP - At the moment only 1 court available due to school building works</t>
  </si>
  <si>
    <t>Mr. Ron Tucker</t>
  </si>
  <si>
    <t>24 Gloucester Drive, Heidelberg 3084</t>
  </si>
  <si>
    <t>9459 1724</t>
  </si>
  <si>
    <t>0400 323 363</t>
  </si>
  <si>
    <t>rontucker@optusnet.com.au</t>
  </si>
  <si>
    <t>49 Manning Rd, Eltham Nth., 3095</t>
  </si>
  <si>
    <t>Mr Michael Sullivan</t>
  </si>
  <si>
    <t>9 Tower Drive, Greensborough 3088</t>
  </si>
  <si>
    <t>9434 2102</t>
  </si>
  <si>
    <t>mbsulli50@hotmail.com</t>
  </si>
  <si>
    <t>Mr Craig Holst</t>
  </si>
  <si>
    <t xml:space="preserve">    Mount Pleasant Road, Eltham 3095</t>
  </si>
  <si>
    <t>0400 573 824</t>
  </si>
  <si>
    <t>sbholst@bigpond.net.au</t>
  </si>
  <si>
    <t>Mrs Meryl Van Donkelaar</t>
  </si>
  <si>
    <t>19 Price Ave, Montmorency, 3094</t>
  </si>
  <si>
    <t>9435 6667</t>
  </si>
  <si>
    <t>0438 292 814</t>
  </si>
  <si>
    <t>merylvd58@hotmail.com</t>
  </si>
  <si>
    <t>Karingal TC, Karingal Dve, Greensborough (21 E1)</t>
  </si>
  <si>
    <t>Grace Valley TC, Plenty Lane, Greensborough (20 K5)</t>
  </si>
  <si>
    <t>Kalparrin Gardens, 7 Yando Street, Greensborough (20-J1)</t>
  </si>
  <si>
    <t>11.00 pm</t>
  </si>
  <si>
    <t>9434 4912</t>
  </si>
  <si>
    <t>En-tous-cas</t>
  </si>
  <si>
    <t>John Rayner</t>
  </si>
  <si>
    <t>6 Trist Street Watsonia 3087</t>
  </si>
  <si>
    <t>0419 508 368</t>
  </si>
  <si>
    <t>jfrayner@optusnet.com.au</t>
  </si>
  <si>
    <t>Anne Rayner</t>
  </si>
  <si>
    <t>0409 799 938</t>
  </si>
  <si>
    <t>annerayner@optusnet.com.au</t>
  </si>
  <si>
    <t>Challenger St (via Campbell St), Diamond Ck (11 K7)</t>
  </si>
  <si>
    <t>9438 4347</t>
  </si>
  <si>
    <t>Mrs Narelle McFadden</t>
  </si>
  <si>
    <t>30 Landex Court Diamond Creek 3089</t>
  </si>
  <si>
    <t>9438 1381</t>
  </si>
  <si>
    <t xml:space="preserve">0414 962 535 </t>
  </si>
  <si>
    <t>mcfadden.narelle.f@edumail.vic.gov.au</t>
  </si>
  <si>
    <t>0414 962 535</t>
  </si>
  <si>
    <t>Mrs Peta-Lyne Potts</t>
  </si>
  <si>
    <t>2/3 Cromwell Street Eltham 3095</t>
  </si>
  <si>
    <t>0405 042 922</t>
  </si>
  <si>
    <t>pottsypeta@iprimus.com.au</t>
  </si>
  <si>
    <t>Mr Daniel Potts</t>
  </si>
  <si>
    <t>0421 704 596</t>
  </si>
  <si>
    <t>Mrs Carol Towers</t>
  </si>
  <si>
    <t>4 Wentworth cl Diamond Creek 3089</t>
  </si>
  <si>
    <t>9438 3784</t>
  </si>
  <si>
    <t>0409 438 778</t>
  </si>
  <si>
    <t>cktowers@optusnet</t>
  </si>
  <si>
    <t>Mr Tony Egan</t>
  </si>
  <si>
    <t>9 Halidon Close, St Helena, 3088</t>
  </si>
  <si>
    <t>9432 4900</t>
  </si>
  <si>
    <t>0411 078 207</t>
  </si>
  <si>
    <t xml:space="preserve">tegan@mel.pacnetglobal.com </t>
  </si>
  <si>
    <t>Mrs Heather Hartwig</t>
  </si>
  <si>
    <t>kim st Diamond Creek 3089</t>
  </si>
  <si>
    <t>9438 54 29</t>
  </si>
  <si>
    <t>0438 530671</t>
  </si>
  <si>
    <t>hartwigs@netspace.net.au</t>
  </si>
  <si>
    <t>9438 5429</t>
  </si>
  <si>
    <t>0438 530 671</t>
  </si>
  <si>
    <t>Mrs Natasha Meagher</t>
  </si>
  <si>
    <t>9 Sugarloaf Rise, Doreen 3754</t>
  </si>
  <si>
    <t>9717 4480</t>
  </si>
  <si>
    <t>0417 339 075</t>
  </si>
  <si>
    <t>natashameagher@bigpond.com</t>
  </si>
  <si>
    <t>Mr Murray Rose</t>
  </si>
  <si>
    <t>Unit 3, 21 Collins St, Diamond Creek 3089</t>
  </si>
  <si>
    <t>0412 176 183</t>
  </si>
  <si>
    <t>murray.rose@maincomelbourne.com</t>
  </si>
  <si>
    <t>35 Kangaroo Ground Rd, Wattle Glen (12 H4)</t>
  </si>
  <si>
    <t>9438 4570</t>
  </si>
  <si>
    <t>3 lit rp</t>
  </si>
  <si>
    <t>Neale Woods</t>
  </si>
  <si>
    <t>44 Clarke Avenue, Wattle Glen</t>
  </si>
  <si>
    <t>9438 2898</t>
  </si>
  <si>
    <t>0402 200 579</t>
  </si>
  <si>
    <t xml:space="preserve">nwoods1@optusnet.com.au </t>
  </si>
  <si>
    <t>Pam Sellers</t>
  </si>
  <si>
    <t>35 Arrunga Close, Diamond Creek</t>
  </si>
  <si>
    <t>9438 2321</t>
  </si>
  <si>
    <t>0407 358 360</t>
  </si>
  <si>
    <t>psellers@mdlaw.com.au</t>
  </si>
  <si>
    <t>Mr Mark Sfiligoj</t>
  </si>
  <si>
    <t>0410 604 450</t>
  </si>
  <si>
    <t>marksf.tennis@gmail.com</t>
  </si>
  <si>
    <t>Kris Kearney</t>
  </si>
  <si>
    <t>0403 249 275</t>
  </si>
  <si>
    <t>kriskearney@iprimus.com.au</t>
  </si>
  <si>
    <t>Laurel St, Whittlesea (246 H9)</t>
  </si>
  <si>
    <t>9716 1379</t>
  </si>
  <si>
    <t>Mrs Sue Roberts</t>
  </si>
  <si>
    <t>9716 2054</t>
  </si>
  <si>
    <t>Mr James Beecroft</t>
  </si>
  <si>
    <t>5783 4350</t>
  </si>
  <si>
    <t>0402 998 415</t>
  </si>
  <si>
    <t>Mrs Pam Vandersman</t>
  </si>
  <si>
    <t>9716 1116</t>
  </si>
  <si>
    <t>0423 412 582</t>
  </si>
  <si>
    <t>Mr Colin Turner</t>
  </si>
  <si>
    <t>9716 2135</t>
  </si>
  <si>
    <t>0402 591 680</t>
  </si>
  <si>
    <t>Mrs Leanne Gibson</t>
  </si>
  <si>
    <t>9716 1919</t>
  </si>
  <si>
    <t>0429 008 054</t>
  </si>
  <si>
    <t>cbrb11@bigpond.com</t>
  </si>
  <si>
    <t>Mrs Rochelle Barrass</t>
  </si>
  <si>
    <t>18 Fore Street Whittlesea</t>
  </si>
  <si>
    <t>9716 3175</t>
  </si>
  <si>
    <t>0424 309 386</t>
  </si>
  <si>
    <t>Mrs Julie Halpin</t>
  </si>
  <si>
    <t>9716 2995</t>
  </si>
  <si>
    <t>0409 804 818</t>
  </si>
  <si>
    <t>0412 349 041</t>
  </si>
  <si>
    <t>Hurrey Res, Plenty Rd, 1-2k nth of Arthurs Creek Rd</t>
  </si>
  <si>
    <t>9716 2349</t>
  </si>
  <si>
    <t>2 lit sfag, 2 plexi</t>
  </si>
  <si>
    <t>Ms Kerry Clarke</t>
  </si>
  <si>
    <t>PO Box 143, Whittlesea, 3757</t>
  </si>
  <si>
    <t>9715 1503</t>
  </si>
  <si>
    <t>0408 134 280</t>
  </si>
  <si>
    <t>kezlazjw@gmail.com</t>
  </si>
  <si>
    <t>Ms Anne Brooks</t>
  </si>
  <si>
    <t>9716 2201</t>
  </si>
  <si>
    <t>Matt Anderson</t>
  </si>
  <si>
    <t>9717 3520</t>
  </si>
  <si>
    <t>Mrs Adele Heaney</t>
  </si>
  <si>
    <t>9715 1198</t>
  </si>
  <si>
    <t>Mrs Isabel Northrope</t>
  </si>
  <si>
    <t>harryandissy@bigpond.com.au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</si>
</sst>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_)"/>
    <numFmt numFmtId="174" formatCode="0.00_)"/>
    <numFmt numFmtId="175" formatCode="0.0_)"/>
    <numFmt numFmtId="176" formatCode="0.0%"/>
    <numFmt numFmtId="177" formatCode="0.0"/>
    <numFmt numFmtId="178" formatCode="&quot;$&quot;#,##0"/>
    <numFmt numFmtId="179" formatCode="mm/dd/yy"/>
    <numFmt numFmtId="180" formatCode="dd\-mmm\-yy"/>
    <numFmt numFmtId="181" formatCode="d/mmm/yy"/>
    <numFmt numFmtId="182" formatCode="m/d"/>
    <numFmt numFmtId="183" formatCode="0.000000"/>
    <numFmt numFmtId="184" formatCode="0.0000000"/>
    <numFmt numFmtId="185" formatCode="0.00000"/>
    <numFmt numFmtId="186" formatCode="0.0000"/>
    <numFmt numFmtId="187" formatCode="0.000"/>
    <numFmt numFmtId="188" formatCode="&quot;$&quot;#,##0.00"/>
    <numFmt numFmtId="189" formatCode="#,##0_ ;[Red]\-#,##0\ "/>
    <numFmt numFmtId="190" formatCode="&quot;$&quot;#,##0.0"/>
    <numFmt numFmtId="191" formatCode="#,##0.0"/>
    <numFmt numFmtId="192" formatCode="#,##0.000"/>
    <numFmt numFmtId="193" formatCode="#,##0.0000"/>
    <numFmt numFmtId="194" formatCode="d\ mmmm\ yyyy"/>
    <numFmt numFmtId="195" formatCode="0.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color indexed="48"/>
      <name val="Arial"/>
      <family val="2"/>
    </font>
    <font>
      <sz val="14"/>
      <name val="Arial"/>
      <family val="2"/>
    </font>
    <font>
      <sz val="8"/>
      <name val="Arial Narrow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172" fontId="1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7" fillId="2" borderId="0" xfId="0" applyFont="1" applyFill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 locked="0"/>
    </xf>
    <xf numFmtId="0" fontId="5" fillId="3" borderId="3" xfId="21" applyFont="1" applyFill="1" applyBorder="1" applyAlignment="1">
      <alignment horizontal="center" vertical="center"/>
      <protection/>
    </xf>
    <xf numFmtId="172" fontId="4" fillId="0" borderId="0" xfId="22" applyFont="1" applyBorder="1" applyAlignme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172" fontId="4" fillId="0" borderId="0" xfId="22" applyFont="1">
      <alignment/>
      <protection/>
    </xf>
    <xf numFmtId="0" fontId="8" fillId="0" borderId="0" xfId="21" applyFont="1" applyAlignment="1">
      <alignment horizontal="center"/>
      <protection/>
    </xf>
    <xf numFmtId="0" fontId="4" fillId="0" borderId="0" xfId="21" applyFont="1" applyAlignment="1">
      <alignment horizontal="center" vertical="center"/>
      <protection/>
    </xf>
    <xf numFmtId="0" fontId="5" fillId="4" borderId="3" xfId="21" applyFont="1" applyFill="1" applyBorder="1" applyAlignment="1">
      <alignment horizontal="center" vertical="center"/>
      <protection/>
    </xf>
    <xf numFmtId="172" fontId="5" fillId="3" borderId="3" xfId="22" applyFont="1" applyFill="1" applyBorder="1" applyAlignment="1" applyProtection="1">
      <alignment horizontal="center" vertical="center"/>
      <protection/>
    </xf>
    <xf numFmtId="0" fontId="4" fillId="0" borderId="0" xfId="21" applyFont="1" applyAlignment="1">
      <alignment vertical="center"/>
      <protection/>
    </xf>
    <xf numFmtId="1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 horizontal="center"/>
      <protection/>
    </xf>
    <xf numFmtId="18" fontId="0" fillId="0" borderId="4" xfId="0" applyNumberFormat="1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7" xfId="0" applyFont="1" applyBorder="1" applyAlignment="1">
      <alignment/>
    </xf>
    <xf numFmtId="18" fontId="0" fillId="0" borderId="8" xfId="0" applyNumberFormat="1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left" vertical="center" inden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172" fontId="4" fillId="0" borderId="0" xfId="22" applyFont="1" applyBorder="1" applyAlignment="1">
      <alignment/>
      <protection/>
    </xf>
    <xf numFmtId="0" fontId="9" fillId="2" borderId="0" xfId="0" applyFont="1" applyFill="1" applyAlignment="1" applyProtection="1">
      <alignment vertical="top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left" vertical="center" indent="1"/>
      <protection/>
    </xf>
    <xf numFmtId="0" fontId="15" fillId="0" borderId="9" xfId="0" applyFont="1" applyBorder="1" applyAlignment="1" applyProtection="1">
      <alignment vertical="top"/>
      <protection/>
    </xf>
    <xf numFmtId="172" fontId="5" fillId="3" borderId="10" xfId="22" applyFont="1" applyFill="1" applyBorder="1" applyAlignment="1" applyProtection="1">
      <alignment horizontal="center" vertical="center"/>
      <protection/>
    </xf>
    <xf numFmtId="0" fontId="5" fillId="4" borderId="10" xfId="21" applyFont="1" applyFill="1" applyBorder="1" applyAlignment="1">
      <alignment horizontal="center" vertical="center"/>
      <protection/>
    </xf>
    <xf numFmtId="0" fontId="5" fillId="3" borderId="0" xfId="21" applyFont="1" applyFill="1" applyBorder="1" applyAlignment="1">
      <alignment horizontal="center"/>
      <protection/>
    </xf>
    <xf numFmtId="0" fontId="5" fillId="4" borderId="0" xfId="21" applyFont="1" applyFill="1" applyBorder="1" applyAlignment="1">
      <alignment horizontal="center" vertical="center"/>
      <protection/>
    </xf>
    <xf numFmtId="0" fontId="5" fillId="3" borderId="0" xfId="21" applyFont="1" applyFill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vertical="center"/>
      <protection/>
    </xf>
    <xf numFmtId="18" fontId="8" fillId="0" borderId="7" xfId="21" applyNumberFormat="1" applyFont="1" applyBorder="1" applyAlignment="1">
      <alignment horizontal="center" vertical="center"/>
      <protection/>
    </xf>
    <xf numFmtId="1" fontId="8" fillId="0" borderId="7" xfId="21" applyNumberFormat="1" applyFont="1" applyBorder="1" applyAlignment="1">
      <alignment horizontal="center" vertical="center"/>
      <protection/>
    </xf>
    <xf numFmtId="18" fontId="8" fillId="0" borderId="5" xfId="21" applyNumberFormat="1" applyFont="1" applyBorder="1" applyAlignment="1">
      <alignment horizontal="center" vertical="center"/>
      <protection/>
    </xf>
    <xf numFmtId="0" fontId="8" fillId="0" borderId="7" xfId="21" applyFont="1" applyBorder="1" applyAlignment="1">
      <alignment vertical="center"/>
      <protection/>
    </xf>
    <xf numFmtId="0" fontId="8" fillId="0" borderId="5" xfId="21" applyFont="1" applyBorder="1" applyAlignment="1">
      <alignment vertical="center"/>
      <protection/>
    </xf>
    <xf numFmtId="0" fontId="6" fillId="0" borderId="2" xfId="21" applyFont="1" applyBorder="1" applyAlignment="1" applyProtection="1">
      <alignment horizontal="center" vertical="center"/>
      <protection/>
    </xf>
    <xf numFmtId="0" fontId="6" fillId="0" borderId="2" xfId="21" applyFont="1" applyBorder="1" applyAlignment="1">
      <alignment vertical="center"/>
      <protection/>
    </xf>
    <xf numFmtId="0" fontId="6" fillId="0" borderId="7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6" fillId="0" borderId="10" xfId="21" applyFont="1" applyBorder="1" applyAlignment="1">
      <alignment vertical="center"/>
      <protection/>
    </xf>
    <xf numFmtId="0" fontId="19" fillId="0" borderId="0" xfId="0" applyFont="1" applyAlignment="1">
      <alignment/>
    </xf>
    <xf numFmtId="0" fontId="6" fillId="0" borderId="1" xfId="21" applyFont="1" applyBorder="1" applyAlignment="1">
      <alignment vertical="center"/>
      <protection/>
    </xf>
    <xf numFmtId="0" fontId="16" fillId="0" borderId="11" xfId="21" applyFont="1" applyFill="1" applyBorder="1" applyAlignment="1">
      <alignment horizontal="left" vertical="center"/>
      <protection/>
    </xf>
    <xf numFmtId="0" fontId="4" fillId="0" borderId="10" xfId="21" applyFont="1" applyBorder="1" applyAlignment="1">
      <alignment horizontal="center" vertical="center"/>
      <protection/>
    </xf>
    <xf numFmtId="1" fontId="16" fillId="0" borderId="11" xfId="21" applyNumberFormat="1" applyFont="1" applyFill="1" applyBorder="1" applyAlignment="1" quotePrefix="1">
      <alignment horizontal="center" vertical="center"/>
      <protection/>
    </xf>
    <xf numFmtId="1" fontId="6" fillId="0" borderId="11" xfId="21" applyNumberFormat="1" applyFont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8" fillId="0" borderId="0" xfId="21" applyFont="1" applyAlignment="1">
      <alignment horizontal="left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vertical="center"/>
      <protection/>
    </xf>
    <xf numFmtId="0" fontId="6" fillId="0" borderId="12" xfId="21" applyFont="1" applyBorder="1" applyAlignment="1">
      <alignment vertical="center"/>
      <protection/>
    </xf>
    <xf numFmtId="0" fontId="5" fillId="3" borderId="10" xfId="21" applyFont="1" applyFill="1" applyBorder="1" applyAlignment="1">
      <alignment horizontal="center"/>
      <protection/>
    </xf>
    <xf numFmtId="0" fontId="5" fillId="3" borderId="11" xfId="21" applyFont="1" applyFill="1" applyBorder="1" applyAlignment="1">
      <alignment horizontal="center"/>
      <protection/>
    </xf>
    <xf numFmtId="0" fontId="5" fillId="3" borderId="12" xfId="21" applyFont="1" applyFill="1" applyBorder="1" applyAlignment="1">
      <alignment horizontal="center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9" fillId="5" borderId="0" xfId="0" applyFont="1" applyFill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 textRotation="90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vnamA03" xfId="21"/>
    <cellStyle name="Normal_DVTA Summary Aut0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266700</xdr:rowOff>
    </xdr:from>
    <xdr:to>
      <xdr:col>8</xdr:col>
      <xdr:colOff>2162175</xdr:colOff>
      <xdr:row>2</xdr:row>
      <xdr:rowOff>600075</xdr:rowOff>
    </xdr:to>
    <xdr:sp>
      <xdr:nvSpPr>
        <xdr:cNvPr id="1" name="TextBox 88"/>
        <xdr:cNvSpPr txBox="1">
          <a:spLocks noChangeArrowheads="1"/>
        </xdr:cNvSpPr>
      </xdr:nvSpPr>
      <xdr:spPr>
        <a:xfrm>
          <a:off x="2695575" y="609600"/>
          <a:ext cx="4705350" cy="333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At start of new season, check for new/discontinued clubs</a:t>
          </a:r>
        </a:p>
      </xdr:txBody>
    </xdr:sp>
    <xdr:clientData/>
  </xdr:twoCellAnchor>
  <xdr:twoCellAnchor>
    <xdr:from>
      <xdr:col>0</xdr:col>
      <xdr:colOff>9525</xdr:colOff>
      <xdr:row>6</xdr:row>
      <xdr:rowOff>38100</xdr:rowOff>
    </xdr:from>
    <xdr:to>
      <xdr:col>0</xdr:col>
      <xdr:colOff>647700</xdr:colOff>
      <xdr:row>13</xdr:row>
      <xdr:rowOff>0</xdr:rowOff>
    </xdr:to>
    <xdr:sp>
      <xdr:nvSpPr>
        <xdr:cNvPr id="2" name="TextBox 89"/>
        <xdr:cNvSpPr txBox="1">
          <a:spLocks noChangeArrowheads="1"/>
        </xdr:cNvSpPr>
      </xdr:nvSpPr>
      <xdr:spPr>
        <a:xfrm>
          <a:off x="9525" y="2152650"/>
          <a:ext cx="6381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To update this column filter and copy the Club abbrvs from DVTA Summary Workfile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19</xdr:row>
      <xdr:rowOff>0</xdr:rowOff>
    </xdr:from>
    <xdr:to>
      <xdr:col>8</xdr:col>
      <xdr:colOff>1714500</xdr:colOff>
      <xdr:row>19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19175" y="5324475"/>
          <a:ext cx="785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 amend details, place your cursor in appropriate cell and then just type in new data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9</xdr:col>
      <xdr:colOff>57150</xdr:colOff>
      <xdr:row>19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6675" y="5324475"/>
          <a:ext cx="912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After all details amended, save the file (preferably with different name) then email to DVTA Administrators - nmears@bigpond.net.au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DVTA\New%20Season%20Workfolder\DVTA%20Summary%20Work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dders and Ratings"/>
      <sheetName val="TABLES"/>
      <sheetName val="Clubs"/>
      <sheetName val="Contacts Summary"/>
      <sheetName val="TeamsSummary"/>
      <sheetName val="Prev Seasons"/>
      <sheetName val="Water"/>
      <sheetName val="Attendance"/>
      <sheetName val="De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mcnamara.com.au" TargetMode="External" /><Relationship Id="rId2" Type="http://schemas.openxmlformats.org/officeDocument/2006/relationships/hyperlink" Target="mailto:kevin@mcnamara.com.au" TargetMode="External" /><Relationship Id="rId3" Type="http://schemas.openxmlformats.org/officeDocument/2006/relationships/hyperlink" Target="mailto:kevin@mcnamara.com.au" TargetMode="External" /><Relationship Id="rId4" Type="http://schemas.openxmlformats.org/officeDocument/2006/relationships/hyperlink" Target="mailto:kevin@mcnamara.com.au" TargetMode="External" /><Relationship Id="rId5" Type="http://schemas.openxmlformats.org/officeDocument/2006/relationships/hyperlink" Target="mailto:kevin@mcnamara.com.au" TargetMode="External" /><Relationship Id="rId6" Type="http://schemas.openxmlformats.org/officeDocument/2006/relationships/hyperlink" Target="mailto:kevin@mcnamara.com.au" TargetMode="External" /><Relationship Id="rId7" Type="http://schemas.openxmlformats.org/officeDocument/2006/relationships/hyperlink" Target="mailto:kevin@mcnamara.com.au" TargetMode="External" /><Relationship Id="rId8" Type="http://schemas.openxmlformats.org/officeDocument/2006/relationships/hyperlink" Target="mailto:kevin@mcnamara.com.au" TargetMode="External" /><Relationship Id="rId9" Type="http://schemas.openxmlformats.org/officeDocument/2006/relationships/hyperlink" Target="mailto:kevin@mcnamara.com.au" TargetMode="External" /><Relationship Id="rId10" Type="http://schemas.openxmlformats.org/officeDocument/2006/relationships/hyperlink" Target="mailto:kevin@mcnamara.com.au" TargetMode="External" /><Relationship Id="rId11" Type="http://schemas.openxmlformats.org/officeDocument/2006/relationships/hyperlink" Target="mailto:kevin@mcnamara.com.au" TargetMode="External" /><Relationship Id="rId12" Type="http://schemas.openxmlformats.org/officeDocument/2006/relationships/hyperlink" Target="mailto:kevin@mcnamara.com.au" TargetMode="External" /><Relationship Id="rId13" Type="http://schemas.openxmlformats.org/officeDocument/2006/relationships/hyperlink" Target="mailto:kevin@mcnamara.com.au" TargetMode="External" /><Relationship Id="rId14" Type="http://schemas.openxmlformats.org/officeDocument/2006/relationships/hyperlink" Target="mailto:kevin@mcnamara.com.au" TargetMode="External" /><Relationship Id="rId15" Type="http://schemas.openxmlformats.org/officeDocument/2006/relationships/hyperlink" Target="mailto:kevin@mcnamara.com.au" TargetMode="External" /><Relationship Id="rId16" Type="http://schemas.openxmlformats.org/officeDocument/2006/relationships/hyperlink" Target="mailto:kevin@mcnamara.com.au" TargetMode="External" /><Relationship Id="rId17" Type="http://schemas.openxmlformats.org/officeDocument/2006/relationships/hyperlink" Target="mailto:kevin@mcnamara.com.au" TargetMode="External" /><Relationship Id="rId18" Type="http://schemas.openxmlformats.org/officeDocument/2006/relationships/hyperlink" Target="mailto:kevin@mcnamara.com.au" TargetMode="External" /><Relationship Id="rId19" Type="http://schemas.openxmlformats.org/officeDocument/2006/relationships/hyperlink" Target="mailto:kevin@mcnamara.com.au" TargetMode="External" /><Relationship Id="rId20" Type="http://schemas.openxmlformats.org/officeDocument/2006/relationships/hyperlink" Target="mailto:kevin@mcnamara.com.au" TargetMode="External" /><Relationship Id="rId21" Type="http://schemas.openxmlformats.org/officeDocument/2006/relationships/hyperlink" Target="mailto:kevin@mcnamara.com.au" TargetMode="External" /><Relationship Id="rId22" Type="http://schemas.openxmlformats.org/officeDocument/2006/relationships/hyperlink" Target="mailto:kevin@mcnamara.com.au" TargetMode="External" /><Relationship Id="rId23" Type="http://schemas.openxmlformats.org/officeDocument/2006/relationships/hyperlink" Target="mailto:kevin@mcnamara.com.au" TargetMode="External" /><Relationship Id="rId24" Type="http://schemas.openxmlformats.org/officeDocument/2006/relationships/hyperlink" Target="mailto:kevin@mcnamara.com.au" TargetMode="External" /><Relationship Id="rId25" Type="http://schemas.openxmlformats.org/officeDocument/2006/relationships/hyperlink" Target="mailto:kevin@mcnamara.com.au" TargetMode="External" /><Relationship Id="rId26" Type="http://schemas.openxmlformats.org/officeDocument/2006/relationships/hyperlink" Target="mailto:kevin@mcnamara.com.au" TargetMode="External" /><Relationship Id="rId27" Type="http://schemas.openxmlformats.org/officeDocument/2006/relationships/hyperlink" Target="mailto:kevin@mcnamara.com.au" TargetMode="External" /><Relationship Id="rId28" Type="http://schemas.openxmlformats.org/officeDocument/2006/relationships/hyperlink" Target="mailto:kevin@mcnamara.com.au" TargetMode="External" /><Relationship Id="rId29" Type="http://schemas.openxmlformats.org/officeDocument/2006/relationships/hyperlink" Target="mailto:kevin@mcnamara.com.au" TargetMode="External" /><Relationship Id="rId30" Type="http://schemas.openxmlformats.org/officeDocument/2006/relationships/hyperlink" Target="mailto:kevin@mcnamara.com.au" TargetMode="External" /><Relationship Id="rId31" Type="http://schemas.openxmlformats.org/officeDocument/2006/relationships/hyperlink" Target="mailto:kevin@mcnamara.com.au" TargetMode="External" /><Relationship Id="rId32" Type="http://schemas.openxmlformats.org/officeDocument/2006/relationships/hyperlink" Target="mailto:kevin@mcnamara.com.au" TargetMode="External" /><Relationship Id="rId33" Type="http://schemas.openxmlformats.org/officeDocument/2006/relationships/hyperlink" Target="mailto:kevin@mcnamara.com.au" TargetMode="External" /><Relationship Id="rId34" Type="http://schemas.openxmlformats.org/officeDocument/2006/relationships/hyperlink" Target="mailto:kevin@mcnamara.com.au" TargetMode="External" /><Relationship Id="rId35" Type="http://schemas.openxmlformats.org/officeDocument/2006/relationships/hyperlink" Target="mailto:kevin@mcnamara.com.au" TargetMode="External" /><Relationship Id="rId36" Type="http://schemas.openxmlformats.org/officeDocument/2006/relationships/hyperlink" Target="mailto:kevin@mcnamara.com.au" TargetMode="External" /><Relationship Id="rId37" Type="http://schemas.openxmlformats.org/officeDocument/2006/relationships/hyperlink" Target="mailto:kevin@mcnamara.com.au" TargetMode="External" /><Relationship Id="rId38" Type="http://schemas.openxmlformats.org/officeDocument/2006/relationships/hyperlink" Target="mailto:kevin@mcnamara.com.au" TargetMode="External" /><Relationship Id="rId39" Type="http://schemas.openxmlformats.org/officeDocument/2006/relationships/hyperlink" Target="mailto:kevin@mcnamara.com.au" TargetMode="External" /><Relationship Id="rId40" Type="http://schemas.openxmlformats.org/officeDocument/2006/relationships/hyperlink" Target="mailto:kevin@mcnamara.com.au" TargetMode="External" /><Relationship Id="rId41" Type="http://schemas.openxmlformats.org/officeDocument/2006/relationships/hyperlink" Target="mailto:kevin@mcnamara.com.au" TargetMode="External" /><Relationship Id="rId42" Type="http://schemas.openxmlformats.org/officeDocument/2006/relationships/hyperlink" Target="mailto:kevin@mcnamara.com.au" TargetMode="External" /><Relationship Id="rId43" Type="http://schemas.openxmlformats.org/officeDocument/2006/relationships/hyperlink" Target="mailto:kevin@mcnamara.com.au" TargetMode="External" /><Relationship Id="rId44" Type="http://schemas.openxmlformats.org/officeDocument/2006/relationships/hyperlink" Target="mailto:kevin@mcnamara.com.au" TargetMode="External" /><Relationship Id="rId45" Type="http://schemas.openxmlformats.org/officeDocument/2006/relationships/hyperlink" Target="mailto:kevin@mcnamara.com.au" TargetMode="External" /><Relationship Id="rId46" Type="http://schemas.openxmlformats.org/officeDocument/2006/relationships/hyperlink" Target="mailto:kevin@mcnamara.com.au" TargetMode="External" /><Relationship Id="rId47" Type="http://schemas.openxmlformats.org/officeDocument/2006/relationships/hyperlink" Target="mailto:kevin@mcnamara.com.au" TargetMode="External" /><Relationship Id="rId48" Type="http://schemas.openxmlformats.org/officeDocument/2006/relationships/drawing" Target="../drawings/drawing1.xml" /><Relationship Id="rId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Z173"/>
  <sheetViews>
    <sheetView showGridLines="0" showZeros="0" workbookViewId="0" topLeftCell="A1">
      <pane xSplit="3" ySplit="6" topLeftCell="BU3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Z49" sqref="BZ49"/>
    </sheetView>
  </sheetViews>
  <sheetFormatPr defaultColWidth="9.140625" defaultRowHeight="12.75"/>
  <cols>
    <col min="1" max="1" width="10.00390625" style="17" customWidth="1"/>
    <col min="2" max="2" width="8.8515625" style="17" customWidth="1"/>
    <col min="3" max="3" width="21.140625" style="17" customWidth="1"/>
    <col min="4" max="4" width="5.00390625" style="18" customWidth="1"/>
    <col min="5" max="5" width="5.7109375" style="20" customWidth="1"/>
    <col min="6" max="6" width="4.7109375" style="17" customWidth="1"/>
    <col min="7" max="8" width="11.57421875" style="17" customWidth="1"/>
    <col min="9" max="9" width="40.00390625" style="17" customWidth="1"/>
    <col min="10" max="10" width="9.7109375" style="17" customWidth="1"/>
    <col min="11" max="11" width="11.28125" style="17" customWidth="1"/>
    <col min="12" max="12" width="21.140625" style="17" customWidth="1"/>
    <col min="13" max="13" width="17.8515625" style="17" customWidth="1"/>
    <col min="14" max="14" width="29.28125" style="17" customWidth="1"/>
    <col min="15" max="16" width="10.57421875" style="17" customWidth="1"/>
    <col min="17" max="17" width="12.140625" style="17" customWidth="1"/>
    <col min="18" max="18" width="27.00390625" style="17" customWidth="1"/>
    <col min="19" max="19" width="17.8515625" style="17" customWidth="1"/>
    <col min="20" max="20" width="29.28125" style="17" customWidth="1"/>
    <col min="21" max="22" width="10.57421875" style="17" customWidth="1"/>
    <col min="23" max="23" width="12.140625" style="17" customWidth="1"/>
    <col min="24" max="24" width="27.00390625" style="17" customWidth="1"/>
    <col min="25" max="25" width="17.8515625" style="17" customWidth="1"/>
    <col min="26" max="26" width="29.28125" style="17" customWidth="1"/>
    <col min="27" max="28" width="10.57421875" style="17" customWidth="1"/>
    <col min="29" max="29" width="12.140625" style="17" customWidth="1"/>
    <col min="30" max="30" width="27.00390625" style="17" customWidth="1"/>
    <col min="31" max="31" width="17.8515625" style="17" customWidth="1"/>
    <col min="32" max="32" width="29.28125" style="17" customWidth="1"/>
    <col min="33" max="34" width="10.57421875" style="17" customWidth="1"/>
    <col min="35" max="35" width="12.140625" style="17" customWidth="1"/>
    <col min="36" max="36" width="27.00390625" style="17" customWidth="1"/>
    <col min="37" max="37" width="17.8515625" style="17" customWidth="1"/>
    <col min="38" max="38" width="29.28125" style="17" customWidth="1"/>
    <col min="39" max="40" width="10.57421875" style="17" customWidth="1"/>
    <col min="41" max="41" width="12.140625" style="17" customWidth="1"/>
    <col min="42" max="42" width="27.00390625" style="17" customWidth="1"/>
    <col min="43" max="43" width="17.8515625" style="17" customWidth="1"/>
    <col min="44" max="44" width="29.28125" style="17" customWidth="1"/>
    <col min="45" max="46" width="10.57421875" style="17" customWidth="1"/>
    <col min="47" max="47" width="12.140625" style="17" customWidth="1"/>
    <col min="48" max="48" width="27.00390625" style="17" customWidth="1"/>
    <col min="49" max="49" width="17.8515625" style="17" customWidth="1"/>
    <col min="50" max="50" width="29.28125" style="17" customWidth="1"/>
    <col min="51" max="52" width="10.57421875" style="17" customWidth="1"/>
    <col min="53" max="53" width="12.140625" style="17" customWidth="1"/>
    <col min="54" max="54" width="27.00390625" style="17" customWidth="1"/>
    <col min="55" max="55" width="17.8515625" style="17" customWidth="1"/>
    <col min="56" max="56" width="29.28125" style="17" customWidth="1"/>
    <col min="57" max="58" width="10.57421875" style="17" customWidth="1"/>
    <col min="59" max="59" width="12.140625" style="17" customWidth="1"/>
    <col min="60" max="60" width="27.00390625" style="17" customWidth="1"/>
    <col min="61" max="61" width="17.8515625" style="17" customWidth="1"/>
    <col min="62" max="62" width="29.28125" style="17" customWidth="1"/>
    <col min="63" max="64" width="10.57421875" style="17" customWidth="1"/>
    <col min="65" max="65" width="12.140625" style="17" customWidth="1"/>
    <col min="66" max="66" width="27.00390625" style="17" customWidth="1"/>
    <col min="67" max="67" width="17.8515625" style="17" customWidth="1"/>
    <col min="68" max="68" width="29.28125" style="17" customWidth="1"/>
    <col min="69" max="70" width="10.57421875" style="17" customWidth="1"/>
    <col min="71" max="71" width="12.140625" style="17" customWidth="1"/>
    <col min="72" max="72" width="27.00390625" style="17" customWidth="1"/>
    <col min="73" max="73" width="17.8515625" style="17" customWidth="1"/>
    <col min="74" max="74" width="29.28125" style="17" customWidth="1"/>
    <col min="75" max="76" width="10.57421875" style="17" customWidth="1"/>
    <col min="77" max="77" width="12.140625" style="17" customWidth="1"/>
    <col min="78" max="78" width="27.00390625" style="17" customWidth="1"/>
    <col min="79" max="16384" width="9.140625" style="17" customWidth="1"/>
  </cols>
  <sheetData>
    <row r="1" spans="1:78" s="19" customFormat="1" ht="13.5" customHeight="1">
      <c r="A1" s="16" t="s">
        <v>17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  <c r="AE1" s="16">
        <v>30</v>
      </c>
      <c r="AF1" s="16">
        <v>31</v>
      </c>
      <c r="AG1" s="16">
        <v>32</v>
      </c>
      <c r="AH1" s="16">
        <v>33</v>
      </c>
      <c r="AI1" s="16">
        <v>34</v>
      </c>
      <c r="AJ1" s="16">
        <v>35</v>
      </c>
      <c r="AK1" s="16">
        <v>36</v>
      </c>
      <c r="AL1" s="16">
        <v>37</v>
      </c>
      <c r="AM1" s="16">
        <v>38</v>
      </c>
      <c r="AN1" s="16">
        <v>39</v>
      </c>
      <c r="AO1" s="16">
        <v>40</v>
      </c>
      <c r="AP1" s="16">
        <v>41</v>
      </c>
      <c r="AQ1" s="16">
        <v>42</v>
      </c>
      <c r="AR1" s="16">
        <v>43</v>
      </c>
      <c r="AS1" s="16">
        <v>44</v>
      </c>
      <c r="AT1" s="16">
        <v>45</v>
      </c>
      <c r="AU1" s="16">
        <v>46</v>
      </c>
      <c r="AV1" s="16">
        <v>47</v>
      </c>
      <c r="AW1" s="16">
        <v>48</v>
      </c>
      <c r="AX1" s="16">
        <v>49</v>
      </c>
      <c r="AY1" s="16">
        <v>50</v>
      </c>
      <c r="AZ1" s="16">
        <v>51</v>
      </c>
      <c r="BA1" s="16">
        <v>52</v>
      </c>
      <c r="BB1" s="16">
        <v>53</v>
      </c>
      <c r="BC1" s="16">
        <v>54</v>
      </c>
      <c r="BD1" s="16">
        <v>55</v>
      </c>
      <c r="BE1" s="16">
        <v>56</v>
      </c>
      <c r="BF1" s="16">
        <v>57</v>
      </c>
      <c r="BG1" s="16">
        <v>58</v>
      </c>
      <c r="BH1" s="16">
        <v>59</v>
      </c>
      <c r="BI1" s="16">
        <v>60</v>
      </c>
      <c r="BJ1" s="16">
        <v>61</v>
      </c>
      <c r="BK1" s="16">
        <v>62</v>
      </c>
      <c r="BL1" s="16">
        <v>63</v>
      </c>
      <c r="BM1" s="16">
        <v>64</v>
      </c>
      <c r="BN1" s="16">
        <v>65</v>
      </c>
      <c r="BO1" s="16">
        <v>66</v>
      </c>
      <c r="BP1" s="16">
        <v>67</v>
      </c>
      <c r="BQ1" s="16">
        <v>68</v>
      </c>
      <c r="BR1" s="16">
        <v>69</v>
      </c>
      <c r="BS1" s="16">
        <v>70</v>
      </c>
      <c r="BT1" s="16">
        <v>71</v>
      </c>
      <c r="BU1" s="16">
        <v>72</v>
      </c>
      <c r="BV1" s="16">
        <v>73</v>
      </c>
      <c r="BW1" s="16">
        <v>74</v>
      </c>
      <c r="BX1" s="16">
        <v>75</v>
      </c>
      <c r="BY1" s="16">
        <v>76</v>
      </c>
      <c r="BZ1" s="16">
        <v>77</v>
      </c>
    </row>
    <row r="2" spans="1:78" s="19" customFormat="1" ht="13.5" customHeight="1">
      <c r="A2" s="16" t="s">
        <v>29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6">
        <v>28</v>
      </c>
      <c r="AE2" s="16">
        <v>29</v>
      </c>
      <c r="AF2" s="16">
        <v>30</v>
      </c>
      <c r="AG2" s="16">
        <v>31</v>
      </c>
      <c r="AH2" s="16">
        <v>32</v>
      </c>
      <c r="AI2" s="16">
        <v>33</v>
      </c>
      <c r="AJ2" s="16">
        <v>34</v>
      </c>
      <c r="AK2" s="16">
        <v>35</v>
      </c>
      <c r="AL2" s="16">
        <v>36</v>
      </c>
      <c r="AM2" s="16">
        <v>37</v>
      </c>
      <c r="AN2" s="16">
        <v>38</v>
      </c>
      <c r="AO2" s="16">
        <v>39</v>
      </c>
      <c r="AP2" s="16">
        <v>40</v>
      </c>
      <c r="AQ2" s="16">
        <v>41</v>
      </c>
      <c r="AR2" s="16">
        <v>42</v>
      </c>
      <c r="AS2" s="16">
        <v>43</v>
      </c>
      <c r="AT2" s="16">
        <v>44</v>
      </c>
      <c r="AU2" s="16">
        <v>45</v>
      </c>
      <c r="AV2" s="16">
        <v>46</v>
      </c>
      <c r="AW2" s="16">
        <v>47</v>
      </c>
      <c r="AX2" s="16">
        <v>48</v>
      </c>
      <c r="AY2" s="16">
        <v>49</v>
      </c>
      <c r="AZ2" s="16">
        <v>50</v>
      </c>
      <c r="BA2" s="16">
        <v>51</v>
      </c>
      <c r="BB2" s="16">
        <v>52</v>
      </c>
      <c r="BC2" s="16">
        <v>53</v>
      </c>
      <c r="BD2" s="16">
        <v>54</v>
      </c>
      <c r="BE2" s="16">
        <v>55</v>
      </c>
      <c r="BF2" s="16">
        <v>56</v>
      </c>
      <c r="BG2" s="16">
        <v>57</v>
      </c>
      <c r="BH2" s="16">
        <v>58</v>
      </c>
      <c r="BI2" s="16">
        <v>59</v>
      </c>
      <c r="BJ2" s="16">
        <v>60</v>
      </c>
      <c r="BK2" s="16">
        <v>61</v>
      </c>
      <c r="BL2" s="16">
        <v>62</v>
      </c>
      <c r="BM2" s="16">
        <v>63</v>
      </c>
      <c r="BN2" s="16">
        <v>64</v>
      </c>
      <c r="BO2" s="16">
        <v>65</v>
      </c>
      <c r="BP2" s="16">
        <v>66</v>
      </c>
      <c r="BQ2" s="16">
        <v>67</v>
      </c>
      <c r="BR2" s="16">
        <v>68</v>
      </c>
      <c r="BS2" s="16">
        <v>69</v>
      </c>
      <c r="BT2" s="16">
        <v>70</v>
      </c>
      <c r="BU2" s="16">
        <v>71</v>
      </c>
      <c r="BV2" s="16">
        <v>72</v>
      </c>
      <c r="BW2" s="16">
        <v>73</v>
      </c>
      <c r="BX2" s="16">
        <v>74</v>
      </c>
      <c r="BY2" s="16">
        <v>75</v>
      </c>
      <c r="BZ2" s="16">
        <v>76</v>
      </c>
    </row>
    <row r="3" spans="1:78" s="19" customFormat="1" ht="99.75" customHeight="1">
      <c r="A3" s="36"/>
      <c r="C3" s="36"/>
      <c r="D3" s="36"/>
      <c r="E3" s="36"/>
      <c r="F3" s="36"/>
      <c r="G3" s="36">
        <v>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ht="11.25">
      <c r="B4" s="66" t="s">
        <v>74</v>
      </c>
    </row>
    <row r="5" spans="4:78" ht="12.75" customHeight="1">
      <c r="D5" s="44"/>
      <c r="E5" s="45"/>
      <c r="F5" s="45"/>
      <c r="G5" s="45"/>
      <c r="H5" s="45"/>
      <c r="I5" s="70" t="s">
        <v>19</v>
      </c>
      <c r="J5" s="71"/>
      <c r="K5" s="71"/>
      <c r="L5" s="72"/>
      <c r="M5" s="70" t="s">
        <v>12</v>
      </c>
      <c r="N5" s="71"/>
      <c r="O5" s="71"/>
      <c r="P5" s="71"/>
      <c r="Q5" s="71"/>
      <c r="R5" s="72"/>
      <c r="S5" s="70" t="s">
        <v>4</v>
      </c>
      <c r="T5" s="71"/>
      <c r="U5" s="71"/>
      <c r="V5" s="71"/>
      <c r="W5" s="71"/>
      <c r="X5" s="72"/>
      <c r="Y5" s="70" t="s">
        <v>20</v>
      </c>
      <c r="Z5" s="71"/>
      <c r="AA5" s="71"/>
      <c r="AB5" s="71"/>
      <c r="AC5" s="71"/>
      <c r="AD5" s="72"/>
      <c r="AE5" s="70" t="s">
        <v>21</v>
      </c>
      <c r="AF5" s="71"/>
      <c r="AG5" s="71"/>
      <c r="AH5" s="71"/>
      <c r="AI5" s="71"/>
      <c r="AJ5" s="71"/>
      <c r="AK5" s="70" t="s">
        <v>22</v>
      </c>
      <c r="AL5" s="71"/>
      <c r="AM5" s="71"/>
      <c r="AN5" s="71"/>
      <c r="AO5" s="71"/>
      <c r="AP5" s="72"/>
      <c r="AQ5" s="70" t="s">
        <v>23</v>
      </c>
      <c r="AR5" s="71"/>
      <c r="AS5" s="71"/>
      <c r="AT5" s="71"/>
      <c r="AU5" s="71"/>
      <c r="AV5" s="72"/>
      <c r="AW5" s="70" t="s">
        <v>24</v>
      </c>
      <c r="AX5" s="71"/>
      <c r="AY5" s="71"/>
      <c r="AZ5" s="71"/>
      <c r="BA5" s="71"/>
      <c r="BB5" s="72"/>
      <c r="BC5" s="70" t="s">
        <v>25</v>
      </c>
      <c r="BD5" s="71"/>
      <c r="BE5" s="71"/>
      <c r="BF5" s="71"/>
      <c r="BG5" s="71"/>
      <c r="BH5" s="72"/>
      <c r="BI5" s="70" t="s">
        <v>26</v>
      </c>
      <c r="BJ5" s="71"/>
      <c r="BK5" s="71"/>
      <c r="BL5" s="71"/>
      <c r="BM5" s="71"/>
      <c r="BN5" s="72"/>
      <c r="BO5" s="70" t="s">
        <v>27</v>
      </c>
      <c r="BP5" s="71"/>
      <c r="BQ5" s="71"/>
      <c r="BR5" s="71"/>
      <c r="BS5" s="71"/>
      <c r="BT5" s="72"/>
      <c r="BU5" s="70" t="s">
        <v>28</v>
      </c>
      <c r="BV5" s="71"/>
      <c r="BW5" s="71"/>
      <c r="BX5" s="71"/>
      <c r="BY5" s="71"/>
      <c r="BZ5" s="72"/>
    </row>
    <row r="6" spans="2:78" s="21" customFormat="1" ht="15.75" customHeight="1">
      <c r="B6" s="22" t="s">
        <v>6</v>
      </c>
      <c r="C6" s="43" t="s">
        <v>7</v>
      </c>
      <c r="D6" s="46"/>
      <c r="E6" s="45"/>
      <c r="F6" s="45"/>
      <c r="G6" s="45"/>
      <c r="H6" s="45"/>
      <c r="I6" s="15" t="s">
        <v>8</v>
      </c>
      <c r="J6" s="15" t="s">
        <v>18</v>
      </c>
      <c r="K6" s="15" t="s">
        <v>2</v>
      </c>
      <c r="L6" s="15" t="s">
        <v>3</v>
      </c>
      <c r="M6" s="23" t="s">
        <v>11</v>
      </c>
      <c r="N6" s="23" t="s">
        <v>9</v>
      </c>
      <c r="O6" s="23" t="s">
        <v>15</v>
      </c>
      <c r="P6" s="23" t="s">
        <v>16</v>
      </c>
      <c r="Q6" s="23" t="s">
        <v>14</v>
      </c>
      <c r="R6" s="23" t="s">
        <v>13</v>
      </c>
      <c r="S6" s="23" t="s">
        <v>11</v>
      </c>
      <c r="T6" s="23" t="s">
        <v>9</v>
      </c>
      <c r="U6" s="23" t="s">
        <v>15</v>
      </c>
      <c r="V6" s="23" t="s">
        <v>16</v>
      </c>
      <c r="W6" s="23" t="s">
        <v>14</v>
      </c>
      <c r="X6" s="23" t="s">
        <v>13</v>
      </c>
      <c r="Y6" s="23" t="s">
        <v>11</v>
      </c>
      <c r="Z6" s="23" t="s">
        <v>9</v>
      </c>
      <c r="AA6" s="23" t="s">
        <v>15</v>
      </c>
      <c r="AB6" s="23" t="s">
        <v>16</v>
      </c>
      <c r="AC6" s="23" t="s">
        <v>14</v>
      </c>
      <c r="AD6" s="23" t="s">
        <v>13</v>
      </c>
      <c r="AE6" s="23" t="s">
        <v>11</v>
      </c>
      <c r="AF6" s="23" t="s">
        <v>9</v>
      </c>
      <c r="AG6" s="23" t="s">
        <v>15</v>
      </c>
      <c r="AH6" s="23" t="s">
        <v>16</v>
      </c>
      <c r="AI6" s="23" t="s">
        <v>14</v>
      </c>
      <c r="AJ6" s="42" t="s">
        <v>13</v>
      </c>
      <c r="AK6" s="23" t="s">
        <v>11</v>
      </c>
      <c r="AL6" s="23" t="s">
        <v>9</v>
      </c>
      <c r="AM6" s="23" t="s">
        <v>15</v>
      </c>
      <c r="AN6" s="23" t="s">
        <v>16</v>
      </c>
      <c r="AO6" s="23" t="s">
        <v>14</v>
      </c>
      <c r="AP6" s="23" t="s">
        <v>13</v>
      </c>
      <c r="AQ6" s="23" t="s">
        <v>11</v>
      </c>
      <c r="AR6" s="23" t="s">
        <v>9</v>
      </c>
      <c r="AS6" s="23" t="s">
        <v>15</v>
      </c>
      <c r="AT6" s="23" t="s">
        <v>16</v>
      </c>
      <c r="AU6" s="23" t="s">
        <v>14</v>
      </c>
      <c r="AV6" s="23" t="s">
        <v>13</v>
      </c>
      <c r="AW6" s="23" t="s">
        <v>11</v>
      </c>
      <c r="AX6" s="23" t="s">
        <v>9</v>
      </c>
      <c r="AY6" s="23" t="s">
        <v>15</v>
      </c>
      <c r="AZ6" s="23" t="s">
        <v>16</v>
      </c>
      <c r="BA6" s="23" t="s">
        <v>14</v>
      </c>
      <c r="BB6" s="23" t="s">
        <v>13</v>
      </c>
      <c r="BC6" s="23" t="s">
        <v>11</v>
      </c>
      <c r="BD6" s="23" t="s">
        <v>9</v>
      </c>
      <c r="BE6" s="23" t="s">
        <v>15</v>
      </c>
      <c r="BF6" s="23" t="s">
        <v>16</v>
      </c>
      <c r="BG6" s="23" t="s">
        <v>14</v>
      </c>
      <c r="BH6" s="23" t="s">
        <v>13</v>
      </c>
      <c r="BI6" s="23" t="s">
        <v>11</v>
      </c>
      <c r="BJ6" s="23" t="s">
        <v>9</v>
      </c>
      <c r="BK6" s="23" t="s">
        <v>15</v>
      </c>
      <c r="BL6" s="23" t="s">
        <v>16</v>
      </c>
      <c r="BM6" s="23" t="s">
        <v>14</v>
      </c>
      <c r="BN6" s="23" t="s">
        <v>13</v>
      </c>
      <c r="BO6" s="23" t="s">
        <v>11</v>
      </c>
      <c r="BP6" s="23" t="s">
        <v>9</v>
      </c>
      <c r="BQ6" s="23" t="s">
        <v>15</v>
      </c>
      <c r="BR6" s="23" t="s">
        <v>16</v>
      </c>
      <c r="BS6" s="23" t="s">
        <v>14</v>
      </c>
      <c r="BT6" s="23" t="s">
        <v>13</v>
      </c>
      <c r="BU6" s="23" t="s">
        <v>11</v>
      </c>
      <c r="BV6" s="23" t="s">
        <v>9</v>
      </c>
      <c r="BW6" s="23" t="s">
        <v>15</v>
      </c>
      <c r="BX6" s="23" t="s">
        <v>16</v>
      </c>
      <c r="BY6" s="23" t="s">
        <v>14</v>
      </c>
      <c r="BZ6" s="23" t="s">
        <v>13</v>
      </c>
    </row>
    <row r="7" spans="2:78" s="24" customFormat="1" ht="15.75" customHeight="1">
      <c r="B7" s="54" t="s">
        <v>75</v>
      </c>
      <c r="C7" s="55" t="s">
        <v>76</v>
      </c>
      <c r="D7" s="62">
        <f aca="true" t="shared" si="0" ref="D7:D13">SUM(CI7:CO7)</f>
        <v>0</v>
      </c>
      <c r="E7" s="63"/>
      <c r="F7" s="64"/>
      <c r="G7" s="61"/>
      <c r="H7" s="65"/>
      <c r="I7" s="48"/>
      <c r="J7" s="49"/>
      <c r="K7" s="50"/>
      <c r="L7" s="51"/>
      <c r="M7" s="58" t="s">
        <v>126</v>
      </c>
      <c r="N7" s="56" t="s">
        <v>127</v>
      </c>
      <c r="O7" s="56">
        <v>0</v>
      </c>
      <c r="P7" s="56" t="s">
        <v>128</v>
      </c>
      <c r="Q7" s="56">
        <v>0</v>
      </c>
      <c r="R7" s="57" t="s">
        <v>129</v>
      </c>
      <c r="S7" s="58" t="s">
        <v>126</v>
      </c>
      <c r="T7" s="56" t="s">
        <v>127</v>
      </c>
      <c r="U7" s="56">
        <v>0</v>
      </c>
      <c r="V7" s="56" t="s">
        <v>128</v>
      </c>
      <c r="W7" s="56">
        <v>0</v>
      </c>
      <c r="X7" s="57" t="s">
        <v>129</v>
      </c>
      <c r="Y7" s="48"/>
      <c r="Z7" s="52"/>
      <c r="AA7" s="52"/>
      <c r="AB7" s="52"/>
      <c r="AC7" s="52"/>
      <c r="AD7" s="53"/>
      <c r="AE7" s="48"/>
      <c r="AF7" s="52"/>
      <c r="AG7" s="52"/>
      <c r="AH7" s="52"/>
      <c r="AI7" s="52"/>
      <c r="AJ7" s="52"/>
      <c r="AK7" s="48"/>
      <c r="AL7" s="52"/>
      <c r="AM7" s="52"/>
      <c r="AN7" s="52"/>
      <c r="AO7" s="52"/>
      <c r="AP7" s="53"/>
      <c r="AQ7" s="48"/>
      <c r="AR7" s="52"/>
      <c r="AS7" s="52"/>
      <c r="AT7" s="52"/>
      <c r="AU7" s="52"/>
      <c r="AV7" s="53"/>
      <c r="AW7" s="48"/>
      <c r="AX7" s="52"/>
      <c r="AY7" s="52"/>
      <c r="AZ7" s="52"/>
      <c r="BA7" s="52"/>
      <c r="BB7" s="53"/>
      <c r="BC7" s="52"/>
      <c r="BD7" s="52"/>
      <c r="BE7" s="52"/>
      <c r="BF7" s="52"/>
      <c r="BG7" s="52"/>
      <c r="BH7" s="52"/>
      <c r="BI7" s="48"/>
      <c r="BJ7" s="52"/>
      <c r="BK7" s="52"/>
      <c r="BL7" s="52"/>
      <c r="BM7" s="52"/>
      <c r="BN7" s="53"/>
      <c r="BO7" s="48"/>
      <c r="BP7" s="52"/>
      <c r="BQ7" s="52"/>
      <c r="BR7" s="52"/>
      <c r="BS7" s="52"/>
      <c r="BT7" s="53"/>
      <c r="BU7" s="48"/>
      <c r="BV7" s="52"/>
      <c r="BW7" s="52"/>
      <c r="BX7" s="52"/>
      <c r="BY7" s="52"/>
      <c r="BZ7" s="53"/>
    </row>
    <row r="8" spans="2:78" s="24" customFormat="1" ht="15.75" customHeight="1">
      <c r="B8" s="54" t="s">
        <v>77</v>
      </c>
      <c r="C8" s="55" t="s">
        <v>78</v>
      </c>
      <c r="D8" s="62">
        <f t="shared" si="0"/>
        <v>0</v>
      </c>
      <c r="E8" s="63"/>
      <c r="F8" s="64"/>
      <c r="G8" s="61"/>
      <c r="H8" s="65"/>
      <c r="I8" s="48"/>
      <c r="J8" s="49"/>
      <c r="K8" s="50"/>
      <c r="L8" s="51"/>
      <c r="M8" s="58" t="s">
        <v>130</v>
      </c>
      <c r="N8" s="56" t="s">
        <v>131</v>
      </c>
      <c r="O8" s="56">
        <v>0</v>
      </c>
      <c r="P8" s="56" t="s">
        <v>132</v>
      </c>
      <c r="Q8" s="56">
        <v>0</v>
      </c>
      <c r="R8" s="57" t="s">
        <v>133</v>
      </c>
      <c r="S8" s="58" t="s">
        <v>130</v>
      </c>
      <c r="T8" s="56" t="s">
        <v>131</v>
      </c>
      <c r="U8" s="56">
        <v>0</v>
      </c>
      <c r="V8" s="56" t="s">
        <v>132</v>
      </c>
      <c r="W8" s="56">
        <v>0</v>
      </c>
      <c r="X8" s="57" t="s">
        <v>133</v>
      </c>
      <c r="Y8" s="48"/>
      <c r="Z8" s="52"/>
      <c r="AA8" s="52"/>
      <c r="AB8" s="52"/>
      <c r="AC8" s="52"/>
      <c r="AD8" s="53"/>
      <c r="AE8" s="48"/>
      <c r="AF8" s="52"/>
      <c r="AG8" s="52"/>
      <c r="AH8" s="52"/>
      <c r="AI8" s="52"/>
      <c r="AJ8" s="52"/>
      <c r="AK8" s="48"/>
      <c r="AL8" s="52"/>
      <c r="AM8" s="52"/>
      <c r="AN8" s="52"/>
      <c r="AO8" s="52"/>
      <c r="AP8" s="53"/>
      <c r="AQ8" s="48"/>
      <c r="AR8" s="52"/>
      <c r="AS8" s="52"/>
      <c r="AT8" s="52"/>
      <c r="AU8" s="52"/>
      <c r="AV8" s="53"/>
      <c r="AW8" s="48"/>
      <c r="AX8" s="52"/>
      <c r="AY8" s="52"/>
      <c r="AZ8" s="52"/>
      <c r="BA8" s="52"/>
      <c r="BB8" s="53"/>
      <c r="BC8" s="52"/>
      <c r="BD8" s="52"/>
      <c r="BE8" s="52"/>
      <c r="BF8" s="52"/>
      <c r="BG8" s="52"/>
      <c r="BH8" s="52"/>
      <c r="BI8" s="48"/>
      <c r="BJ8" s="52"/>
      <c r="BK8" s="52"/>
      <c r="BL8" s="52"/>
      <c r="BM8" s="52"/>
      <c r="BN8" s="53"/>
      <c r="BO8" s="48"/>
      <c r="BP8" s="52"/>
      <c r="BQ8" s="52"/>
      <c r="BR8" s="52"/>
      <c r="BS8" s="52"/>
      <c r="BT8" s="53"/>
      <c r="BU8" s="48"/>
      <c r="BV8" s="52"/>
      <c r="BW8" s="52"/>
      <c r="BX8" s="52"/>
      <c r="BY8" s="52"/>
      <c r="BZ8" s="53"/>
    </row>
    <row r="9" spans="2:78" s="24" customFormat="1" ht="15.75" customHeight="1">
      <c r="B9" s="54" t="s">
        <v>79</v>
      </c>
      <c r="C9" s="55" t="s">
        <v>80</v>
      </c>
      <c r="D9" s="62">
        <f t="shared" si="0"/>
        <v>0</v>
      </c>
      <c r="E9" s="63"/>
      <c r="F9" s="64"/>
      <c r="G9" s="61"/>
      <c r="H9" s="65"/>
      <c r="I9" s="48"/>
      <c r="J9" s="49"/>
      <c r="K9" s="50"/>
      <c r="L9" s="51"/>
      <c r="M9" s="58" t="s">
        <v>134</v>
      </c>
      <c r="N9" s="56" t="s">
        <v>135</v>
      </c>
      <c r="O9" s="56" t="s">
        <v>136</v>
      </c>
      <c r="P9" s="56">
        <v>0</v>
      </c>
      <c r="Q9" s="56" t="s">
        <v>137</v>
      </c>
      <c r="R9" s="57" t="s">
        <v>138</v>
      </c>
      <c r="S9" s="58" t="s">
        <v>134</v>
      </c>
      <c r="T9" s="56" t="s">
        <v>139</v>
      </c>
      <c r="U9" s="56" t="s">
        <v>136</v>
      </c>
      <c r="V9" s="56">
        <v>0</v>
      </c>
      <c r="W9" s="56" t="s">
        <v>137</v>
      </c>
      <c r="X9" s="57" t="s">
        <v>138</v>
      </c>
      <c r="Y9" s="48"/>
      <c r="Z9" s="52"/>
      <c r="AA9" s="52"/>
      <c r="AB9" s="52"/>
      <c r="AC9" s="52"/>
      <c r="AD9" s="53"/>
      <c r="AE9" s="48"/>
      <c r="AF9" s="52"/>
      <c r="AG9" s="52"/>
      <c r="AH9" s="52"/>
      <c r="AI9" s="52"/>
      <c r="AJ9" s="52"/>
      <c r="AK9" s="48"/>
      <c r="AL9" s="52"/>
      <c r="AM9" s="52"/>
      <c r="AN9" s="52"/>
      <c r="AO9" s="52"/>
      <c r="AP9" s="53"/>
      <c r="AQ9" s="48"/>
      <c r="AR9" s="52"/>
      <c r="AS9" s="52"/>
      <c r="AT9" s="52"/>
      <c r="AU9" s="52"/>
      <c r="AV9" s="53"/>
      <c r="AW9" s="48"/>
      <c r="AX9" s="52"/>
      <c r="AY9" s="52"/>
      <c r="AZ9" s="52"/>
      <c r="BA9" s="52"/>
      <c r="BB9" s="53"/>
      <c r="BC9" s="52"/>
      <c r="BD9" s="52"/>
      <c r="BE9" s="52"/>
      <c r="BF9" s="52"/>
      <c r="BG9" s="52"/>
      <c r="BH9" s="52"/>
      <c r="BI9" s="48"/>
      <c r="BJ9" s="52"/>
      <c r="BK9" s="52"/>
      <c r="BL9" s="52"/>
      <c r="BM9" s="52"/>
      <c r="BN9" s="53"/>
      <c r="BO9" s="48"/>
      <c r="BP9" s="52"/>
      <c r="BQ9" s="52"/>
      <c r="BR9" s="52"/>
      <c r="BS9" s="52"/>
      <c r="BT9" s="53"/>
      <c r="BU9" s="48"/>
      <c r="BV9" s="52"/>
      <c r="BW9" s="52"/>
      <c r="BX9" s="52"/>
      <c r="BY9" s="52"/>
      <c r="BZ9" s="53"/>
    </row>
    <row r="10" spans="2:78" s="24" customFormat="1" ht="15.75" customHeight="1">
      <c r="B10" s="54" t="s">
        <v>81</v>
      </c>
      <c r="C10" s="55" t="s">
        <v>82</v>
      </c>
      <c r="D10" s="62">
        <f t="shared" si="0"/>
        <v>0</v>
      </c>
      <c r="E10" s="63"/>
      <c r="F10" s="64"/>
      <c r="G10" s="61"/>
      <c r="H10" s="65"/>
      <c r="I10" s="48"/>
      <c r="J10" s="49"/>
      <c r="K10" s="50"/>
      <c r="L10" s="51"/>
      <c r="M10" s="58" t="s">
        <v>140</v>
      </c>
      <c r="N10" s="56" t="s">
        <v>141</v>
      </c>
      <c r="O10" s="56" t="s">
        <v>142</v>
      </c>
      <c r="P10" s="56" t="s">
        <v>143</v>
      </c>
      <c r="Q10" s="56" t="s">
        <v>144</v>
      </c>
      <c r="R10" s="57" t="s">
        <v>145</v>
      </c>
      <c r="S10" s="58" t="s">
        <v>146</v>
      </c>
      <c r="T10" s="56" t="s">
        <v>147</v>
      </c>
      <c r="U10" s="56" t="s">
        <v>148</v>
      </c>
      <c r="V10" s="56" t="s">
        <v>148</v>
      </c>
      <c r="W10" s="56" t="s">
        <v>149</v>
      </c>
      <c r="X10" s="57" t="s">
        <v>150</v>
      </c>
      <c r="Y10" s="58" t="s">
        <v>151</v>
      </c>
      <c r="Z10" s="56" t="s">
        <v>152</v>
      </c>
      <c r="AA10" s="56" t="s">
        <v>153</v>
      </c>
      <c r="AB10" s="56">
        <v>0</v>
      </c>
      <c r="AC10" s="56">
        <v>0</v>
      </c>
      <c r="AD10" s="57" t="s">
        <v>154</v>
      </c>
      <c r="AE10" s="58" t="s">
        <v>155</v>
      </c>
      <c r="AF10" s="56">
        <v>0</v>
      </c>
      <c r="AG10" s="56" t="s">
        <v>156</v>
      </c>
      <c r="AH10" s="56">
        <v>0</v>
      </c>
      <c r="AI10" s="56" t="s">
        <v>157</v>
      </c>
      <c r="AJ10" s="57" t="s">
        <v>158</v>
      </c>
      <c r="AK10" s="58" t="s">
        <v>159</v>
      </c>
      <c r="AL10" s="56">
        <v>0</v>
      </c>
      <c r="AM10" s="56" t="s">
        <v>160</v>
      </c>
      <c r="AN10" s="56">
        <v>0</v>
      </c>
      <c r="AO10" s="56" t="s">
        <v>161</v>
      </c>
      <c r="AP10" s="57" t="s">
        <v>162</v>
      </c>
      <c r="AQ10" s="58" t="s">
        <v>163</v>
      </c>
      <c r="AR10" s="56" t="s">
        <v>164</v>
      </c>
      <c r="AS10" s="56" t="s">
        <v>165</v>
      </c>
      <c r="AT10" s="56">
        <v>0</v>
      </c>
      <c r="AU10" s="56" t="s">
        <v>166</v>
      </c>
      <c r="AV10" s="57" t="s">
        <v>167</v>
      </c>
      <c r="AW10" s="58" t="s">
        <v>168</v>
      </c>
      <c r="AX10" s="56" t="s">
        <v>169</v>
      </c>
      <c r="AY10" s="56" t="s">
        <v>170</v>
      </c>
      <c r="AZ10" s="56">
        <v>0</v>
      </c>
      <c r="BA10" s="56">
        <v>0</v>
      </c>
      <c r="BB10" s="57" t="s">
        <v>171</v>
      </c>
      <c r="BC10" s="58" t="s">
        <v>172</v>
      </c>
      <c r="BD10" s="56">
        <v>0</v>
      </c>
      <c r="BE10" s="56" t="s">
        <v>173</v>
      </c>
      <c r="BF10" s="56">
        <v>0</v>
      </c>
      <c r="BG10" s="56">
        <v>0</v>
      </c>
      <c r="BH10" s="57" t="s">
        <v>174</v>
      </c>
      <c r="BI10" s="58" t="s">
        <v>175</v>
      </c>
      <c r="BJ10" s="56" t="s">
        <v>176</v>
      </c>
      <c r="BK10" s="56" t="s">
        <v>177</v>
      </c>
      <c r="BL10" s="56">
        <v>0</v>
      </c>
      <c r="BM10" s="56" t="s">
        <v>178</v>
      </c>
      <c r="BN10" s="57" t="s">
        <v>179</v>
      </c>
      <c r="BO10" s="48"/>
      <c r="BP10" s="52"/>
      <c r="BQ10" s="52"/>
      <c r="BR10" s="52"/>
      <c r="BS10" s="52"/>
      <c r="BT10" s="53"/>
      <c r="BU10" s="48"/>
      <c r="BV10" s="52"/>
      <c r="BW10" s="52"/>
      <c r="BX10" s="52"/>
      <c r="BY10" s="52"/>
      <c r="BZ10" s="53"/>
    </row>
    <row r="11" spans="2:78" ht="15.75" customHeight="1">
      <c r="B11" s="54" t="s">
        <v>83</v>
      </c>
      <c r="C11" s="55" t="s">
        <v>84</v>
      </c>
      <c r="D11" s="62">
        <f t="shared" si="0"/>
        <v>0</v>
      </c>
      <c r="E11" s="63"/>
      <c r="F11" s="64"/>
      <c r="G11" s="61"/>
      <c r="H11" s="65"/>
      <c r="I11" s="48"/>
      <c r="J11" s="49"/>
      <c r="K11" s="50"/>
      <c r="L11" s="51"/>
      <c r="M11" s="58" t="s">
        <v>180</v>
      </c>
      <c r="N11" s="56" t="s">
        <v>181</v>
      </c>
      <c r="O11" s="56" t="s">
        <v>182</v>
      </c>
      <c r="P11" s="56">
        <v>0</v>
      </c>
      <c r="Q11" s="56" t="s">
        <v>183</v>
      </c>
      <c r="R11" s="57" t="s">
        <v>184</v>
      </c>
      <c r="S11" s="58" t="s">
        <v>185</v>
      </c>
      <c r="T11" s="56" t="s">
        <v>181</v>
      </c>
      <c r="U11" s="56" t="s">
        <v>182</v>
      </c>
      <c r="V11" s="56">
        <v>0</v>
      </c>
      <c r="W11" s="56" t="s">
        <v>183</v>
      </c>
      <c r="X11" s="57" t="s">
        <v>184</v>
      </c>
      <c r="Y11" s="58">
        <v>0</v>
      </c>
      <c r="Z11" s="56">
        <v>0</v>
      </c>
      <c r="AA11" s="56">
        <v>0</v>
      </c>
      <c r="AB11" s="56">
        <v>0</v>
      </c>
      <c r="AC11" s="56">
        <v>0</v>
      </c>
      <c r="AD11" s="57">
        <v>0</v>
      </c>
      <c r="AE11" s="58">
        <v>0</v>
      </c>
      <c r="AF11" s="56">
        <v>0</v>
      </c>
      <c r="AG11" s="56">
        <v>0</v>
      </c>
      <c r="AH11" s="56">
        <v>0</v>
      </c>
      <c r="AI11" s="56">
        <v>0</v>
      </c>
      <c r="AJ11" s="57">
        <v>0</v>
      </c>
      <c r="AK11" s="58">
        <v>0</v>
      </c>
      <c r="AL11" s="56">
        <v>0</v>
      </c>
      <c r="AM11" s="56">
        <v>0</v>
      </c>
      <c r="AN11" s="56">
        <v>0</v>
      </c>
      <c r="AO11" s="56">
        <v>0</v>
      </c>
      <c r="AP11" s="57">
        <v>0</v>
      </c>
      <c r="AQ11" s="58">
        <v>0</v>
      </c>
      <c r="AR11" s="56">
        <v>0</v>
      </c>
      <c r="AS11" s="56">
        <v>0</v>
      </c>
      <c r="AT11" s="56">
        <v>0</v>
      </c>
      <c r="AU11" s="56">
        <v>0</v>
      </c>
      <c r="AV11" s="57">
        <v>0</v>
      </c>
      <c r="AW11" s="58">
        <v>0</v>
      </c>
      <c r="AX11" s="56">
        <v>0</v>
      </c>
      <c r="AY11" s="56">
        <v>0</v>
      </c>
      <c r="AZ11" s="56">
        <v>0</v>
      </c>
      <c r="BA11" s="56">
        <v>0</v>
      </c>
      <c r="BB11" s="57">
        <v>0</v>
      </c>
      <c r="BC11" s="58">
        <v>0</v>
      </c>
      <c r="BD11" s="56">
        <v>0</v>
      </c>
      <c r="BE11" s="56">
        <v>0</v>
      </c>
      <c r="BF11" s="56">
        <v>0</v>
      </c>
      <c r="BG11" s="56">
        <v>0</v>
      </c>
      <c r="BH11" s="57">
        <v>0</v>
      </c>
      <c r="BI11" s="48"/>
      <c r="BJ11" s="52"/>
      <c r="BK11" s="52"/>
      <c r="BL11" s="52"/>
      <c r="BM11" s="52"/>
      <c r="BN11" s="53"/>
      <c r="BO11" s="48"/>
      <c r="BP11" s="52"/>
      <c r="BQ11" s="52"/>
      <c r="BR11" s="52"/>
      <c r="BS11" s="52"/>
      <c r="BT11" s="53"/>
      <c r="BU11" s="48"/>
      <c r="BV11" s="52"/>
      <c r="BW11" s="52"/>
      <c r="BX11" s="52"/>
      <c r="BY11" s="52"/>
      <c r="BZ11" s="53"/>
    </row>
    <row r="12" spans="2:78" ht="15.75" customHeight="1">
      <c r="B12" s="54" t="s">
        <v>85</v>
      </c>
      <c r="C12" s="55" t="s">
        <v>86</v>
      </c>
      <c r="D12" s="62">
        <f t="shared" si="0"/>
        <v>0</v>
      </c>
      <c r="E12" s="63"/>
      <c r="F12" s="64"/>
      <c r="G12" s="61"/>
      <c r="H12" s="65"/>
      <c r="I12" s="48"/>
      <c r="J12" s="49"/>
      <c r="K12" s="50"/>
      <c r="L12" s="51"/>
      <c r="M12" s="58" t="s">
        <v>186</v>
      </c>
      <c r="N12" s="56" t="s">
        <v>187</v>
      </c>
      <c r="O12" s="56" t="s">
        <v>188</v>
      </c>
      <c r="P12" s="56">
        <v>0</v>
      </c>
      <c r="Q12" s="56">
        <v>0</v>
      </c>
      <c r="R12" s="57" t="s">
        <v>189</v>
      </c>
      <c r="S12" s="58" t="s">
        <v>190</v>
      </c>
      <c r="T12" s="56" t="s">
        <v>191</v>
      </c>
      <c r="U12" s="56" t="s">
        <v>192</v>
      </c>
      <c r="V12" s="56">
        <v>0</v>
      </c>
      <c r="W12" s="56">
        <v>0</v>
      </c>
      <c r="X12" s="57" t="s">
        <v>193</v>
      </c>
      <c r="Y12" s="58" t="s">
        <v>194</v>
      </c>
      <c r="Z12" s="56" t="s">
        <v>195</v>
      </c>
      <c r="AA12" s="56" t="s">
        <v>196</v>
      </c>
      <c r="AB12" s="56">
        <v>0</v>
      </c>
      <c r="AC12" s="56">
        <v>0</v>
      </c>
      <c r="AD12" s="57" t="s">
        <v>197</v>
      </c>
      <c r="AE12" s="58" t="s">
        <v>198</v>
      </c>
      <c r="AF12" s="56" t="s">
        <v>199</v>
      </c>
      <c r="AG12" s="56" t="s">
        <v>200</v>
      </c>
      <c r="AH12" s="56">
        <v>0</v>
      </c>
      <c r="AI12" s="56">
        <v>0</v>
      </c>
      <c r="AJ12" s="57" t="s">
        <v>201</v>
      </c>
      <c r="AK12" s="58" t="s">
        <v>202</v>
      </c>
      <c r="AL12" s="56" t="s">
        <v>203</v>
      </c>
      <c r="AM12" s="56" t="s">
        <v>204</v>
      </c>
      <c r="AN12" s="56">
        <v>0</v>
      </c>
      <c r="AO12" s="56" t="s">
        <v>205</v>
      </c>
      <c r="AP12" s="57" t="s">
        <v>206</v>
      </c>
      <c r="AQ12" s="58">
        <v>0</v>
      </c>
      <c r="AR12" s="56">
        <v>0</v>
      </c>
      <c r="AS12" s="56">
        <v>0</v>
      </c>
      <c r="AT12" s="56">
        <v>0</v>
      </c>
      <c r="AU12" s="56">
        <v>0</v>
      </c>
      <c r="AV12" s="57">
        <v>0</v>
      </c>
      <c r="AW12" s="58">
        <v>0</v>
      </c>
      <c r="AX12" s="56">
        <v>0</v>
      </c>
      <c r="AY12" s="56">
        <v>0</v>
      </c>
      <c r="AZ12" s="56">
        <v>0</v>
      </c>
      <c r="BA12" s="56">
        <v>0</v>
      </c>
      <c r="BB12" s="57">
        <v>0</v>
      </c>
      <c r="BC12" s="58">
        <v>0</v>
      </c>
      <c r="BD12" s="56">
        <v>0</v>
      </c>
      <c r="BE12" s="56">
        <v>0</v>
      </c>
      <c r="BF12" s="56">
        <v>0</v>
      </c>
      <c r="BG12" s="56">
        <v>0</v>
      </c>
      <c r="BH12" s="57">
        <v>0</v>
      </c>
      <c r="BI12" s="48"/>
      <c r="BJ12" s="52"/>
      <c r="BK12" s="52"/>
      <c r="BL12" s="52"/>
      <c r="BM12" s="52"/>
      <c r="BN12" s="53"/>
      <c r="BO12" s="48"/>
      <c r="BP12" s="52"/>
      <c r="BQ12" s="52"/>
      <c r="BR12" s="52"/>
      <c r="BS12" s="52"/>
      <c r="BT12" s="53"/>
      <c r="BU12" s="48"/>
      <c r="BV12" s="52"/>
      <c r="BW12" s="52"/>
      <c r="BX12" s="52"/>
      <c r="BY12" s="52"/>
      <c r="BZ12" s="53"/>
    </row>
    <row r="13" spans="2:78" ht="15.75" customHeight="1">
      <c r="B13" s="54" t="s">
        <v>87</v>
      </c>
      <c r="C13" s="55" t="s">
        <v>88</v>
      </c>
      <c r="D13" s="62">
        <f t="shared" si="0"/>
        <v>0</v>
      </c>
      <c r="E13" s="63"/>
      <c r="F13" s="64"/>
      <c r="G13" s="61"/>
      <c r="H13" s="65"/>
      <c r="I13" s="48"/>
      <c r="J13" s="49"/>
      <c r="K13" s="50"/>
      <c r="L13" s="51"/>
      <c r="M13" s="58" t="s">
        <v>140</v>
      </c>
      <c r="N13" s="56" t="s">
        <v>141</v>
      </c>
      <c r="O13" s="56" t="s">
        <v>142</v>
      </c>
      <c r="P13" s="56" t="s">
        <v>207</v>
      </c>
      <c r="Q13" s="56" t="s">
        <v>144</v>
      </c>
      <c r="R13" s="57" t="s">
        <v>145</v>
      </c>
      <c r="S13" s="58" t="s">
        <v>208</v>
      </c>
      <c r="T13" s="56" t="s">
        <v>209</v>
      </c>
      <c r="U13" s="56" t="s">
        <v>210</v>
      </c>
      <c r="V13" s="56" t="s">
        <v>211</v>
      </c>
      <c r="W13" s="56" t="s">
        <v>212</v>
      </c>
      <c r="X13" s="57" t="s">
        <v>213</v>
      </c>
      <c r="Y13" s="58" t="s">
        <v>168</v>
      </c>
      <c r="Z13" s="56" t="s">
        <v>214</v>
      </c>
      <c r="AA13" s="56" t="s">
        <v>170</v>
      </c>
      <c r="AB13" s="56">
        <v>0</v>
      </c>
      <c r="AC13" s="56">
        <v>0</v>
      </c>
      <c r="AD13" s="57" t="s">
        <v>171</v>
      </c>
      <c r="AE13" s="58" t="s">
        <v>198</v>
      </c>
      <c r="AF13" s="56" t="s">
        <v>199</v>
      </c>
      <c r="AG13" s="56" t="s">
        <v>200</v>
      </c>
      <c r="AH13" s="56">
        <v>0</v>
      </c>
      <c r="AI13" s="56">
        <v>0</v>
      </c>
      <c r="AJ13" s="57" t="s">
        <v>201</v>
      </c>
      <c r="AK13" s="58" t="s">
        <v>215</v>
      </c>
      <c r="AL13" s="56">
        <v>0</v>
      </c>
      <c r="AM13" s="56" t="s">
        <v>216</v>
      </c>
      <c r="AN13" s="56">
        <v>0</v>
      </c>
      <c r="AO13" s="56" t="s">
        <v>217</v>
      </c>
      <c r="AP13" s="57" t="s">
        <v>218</v>
      </c>
      <c r="AQ13" s="58" t="s">
        <v>146</v>
      </c>
      <c r="AR13" s="56" t="s">
        <v>147</v>
      </c>
      <c r="AS13" s="56" t="s">
        <v>148</v>
      </c>
      <c r="AT13" s="56" t="s">
        <v>148</v>
      </c>
      <c r="AU13" s="56" t="s">
        <v>149</v>
      </c>
      <c r="AV13" s="57" t="s">
        <v>219</v>
      </c>
      <c r="AW13" s="58" t="s">
        <v>175</v>
      </c>
      <c r="AX13" s="56" t="s">
        <v>176</v>
      </c>
      <c r="AY13" s="56" t="s">
        <v>177</v>
      </c>
      <c r="AZ13" s="56">
        <v>0</v>
      </c>
      <c r="BA13" s="56" t="s">
        <v>178</v>
      </c>
      <c r="BB13" s="57" t="s">
        <v>179</v>
      </c>
      <c r="BC13" s="58">
        <v>0</v>
      </c>
      <c r="BD13" s="56">
        <v>0</v>
      </c>
      <c r="BE13" s="56">
        <v>0</v>
      </c>
      <c r="BF13" s="56">
        <v>0</v>
      </c>
      <c r="BG13" s="56">
        <v>0</v>
      </c>
      <c r="BH13" s="57">
        <v>0</v>
      </c>
      <c r="BI13" s="48"/>
      <c r="BJ13" s="52"/>
      <c r="BK13" s="52"/>
      <c r="BL13" s="52"/>
      <c r="BM13" s="52"/>
      <c r="BN13" s="53"/>
      <c r="BO13" s="48"/>
      <c r="BP13" s="52"/>
      <c r="BQ13" s="52"/>
      <c r="BR13" s="52"/>
      <c r="BS13" s="52"/>
      <c r="BT13" s="53"/>
      <c r="BU13" s="48"/>
      <c r="BV13" s="52"/>
      <c r="BW13" s="52"/>
      <c r="BX13" s="52"/>
      <c r="BY13" s="52"/>
      <c r="BZ13" s="53"/>
    </row>
    <row r="14" spans="2:78" ht="15.75" customHeight="1">
      <c r="B14" s="54" t="s">
        <v>89</v>
      </c>
      <c r="C14" s="55" t="s">
        <v>90</v>
      </c>
      <c r="D14" s="62">
        <f>SUM(CI14:CO14)</f>
        <v>0</v>
      </c>
      <c r="E14" s="63"/>
      <c r="F14" s="64"/>
      <c r="G14" s="61"/>
      <c r="H14" s="65"/>
      <c r="I14" s="48"/>
      <c r="J14" s="49"/>
      <c r="K14" s="50"/>
      <c r="L14" s="51"/>
      <c r="M14" s="58" t="s">
        <v>220</v>
      </c>
      <c r="N14" s="56">
        <v>0</v>
      </c>
      <c r="O14" s="56">
        <v>0</v>
      </c>
      <c r="P14" s="56">
        <v>0</v>
      </c>
      <c r="Q14" s="56" t="s">
        <v>221</v>
      </c>
      <c r="R14" s="57" t="s">
        <v>222</v>
      </c>
      <c r="S14" s="58" t="s">
        <v>223</v>
      </c>
      <c r="T14" s="56" t="s">
        <v>209</v>
      </c>
      <c r="U14" s="56" t="s">
        <v>224</v>
      </c>
      <c r="V14" s="56">
        <v>0</v>
      </c>
      <c r="W14" s="56" t="s">
        <v>225</v>
      </c>
      <c r="X14" s="57">
        <v>0</v>
      </c>
      <c r="Y14" s="58">
        <v>0</v>
      </c>
      <c r="Z14" s="56">
        <v>0</v>
      </c>
      <c r="AA14" s="56">
        <v>0</v>
      </c>
      <c r="AB14" s="56">
        <v>0</v>
      </c>
      <c r="AC14" s="56">
        <v>0</v>
      </c>
      <c r="AD14" s="57">
        <v>0</v>
      </c>
      <c r="AE14" s="58">
        <v>0</v>
      </c>
      <c r="AF14" s="56">
        <v>0</v>
      </c>
      <c r="AG14" s="56">
        <v>0</v>
      </c>
      <c r="AH14" s="56">
        <v>0</v>
      </c>
      <c r="AI14" s="56">
        <v>0</v>
      </c>
      <c r="AJ14" s="57">
        <v>0</v>
      </c>
      <c r="AK14" s="58">
        <v>0</v>
      </c>
      <c r="AL14" s="56">
        <v>0</v>
      </c>
      <c r="AM14" s="56">
        <v>0</v>
      </c>
      <c r="AN14" s="56">
        <v>0</v>
      </c>
      <c r="AO14" s="56">
        <v>0</v>
      </c>
      <c r="AP14" s="57">
        <v>0</v>
      </c>
      <c r="AQ14" s="58">
        <v>0</v>
      </c>
      <c r="AR14" s="56">
        <v>0</v>
      </c>
      <c r="AS14" s="56">
        <v>0</v>
      </c>
      <c r="AT14" s="56">
        <v>0</v>
      </c>
      <c r="AU14" s="56">
        <v>0</v>
      </c>
      <c r="AV14" s="57">
        <v>0</v>
      </c>
      <c r="AW14" s="58">
        <v>0</v>
      </c>
      <c r="AX14" s="56">
        <v>0</v>
      </c>
      <c r="AY14" s="56">
        <v>0</v>
      </c>
      <c r="AZ14" s="56">
        <v>0</v>
      </c>
      <c r="BA14" s="56">
        <v>0</v>
      </c>
      <c r="BB14" s="57">
        <v>0</v>
      </c>
      <c r="BC14" s="58">
        <v>0</v>
      </c>
      <c r="BD14" s="56">
        <v>0</v>
      </c>
      <c r="BE14" s="56">
        <v>0</v>
      </c>
      <c r="BF14" s="56">
        <v>0</v>
      </c>
      <c r="BG14" s="56">
        <v>0</v>
      </c>
      <c r="BH14" s="57">
        <v>0</v>
      </c>
      <c r="BI14" s="48"/>
      <c r="BJ14" s="52"/>
      <c r="BK14" s="52"/>
      <c r="BL14" s="52"/>
      <c r="BM14" s="52"/>
      <c r="BN14" s="53"/>
      <c r="BO14" s="48"/>
      <c r="BP14" s="52"/>
      <c r="BQ14" s="52"/>
      <c r="BR14" s="52"/>
      <c r="BS14" s="52"/>
      <c r="BT14" s="53"/>
      <c r="BU14" s="48"/>
      <c r="BV14" s="52"/>
      <c r="BW14" s="52"/>
      <c r="BX14" s="52"/>
      <c r="BY14" s="52"/>
      <c r="BZ14" s="53"/>
    </row>
    <row r="15" spans="1:78" ht="15.75" customHeight="1">
      <c r="A15" s="24" t="s">
        <v>30</v>
      </c>
      <c r="B15" s="47" t="str">
        <f>A15</f>
        <v>DL</v>
      </c>
      <c r="C15" s="60" t="s">
        <v>91</v>
      </c>
      <c r="D15" s="62">
        <f>SUM(CI15:CO15)</f>
        <v>0</v>
      </c>
      <c r="E15" s="63"/>
      <c r="F15" s="64"/>
      <c r="G15" s="61"/>
      <c r="H15" s="65"/>
      <c r="I15" s="60" t="s">
        <v>226</v>
      </c>
      <c r="J15" s="56">
        <v>0</v>
      </c>
      <c r="K15" s="56" t="s">
        <v>227</v>
      </c>
      <c r="L15" s="57" t="s">
        <v>228</v>
      </c>
      <c r="M15" s="60" t="s">
        <v>229</v>
      </c>
      <c r="N15" s="56" t="s">
        <v>230</v>
      </c>
      <c r="O15" s="56" t="s">
        <v>227</v>
      </c>
      <c r="P15" s="56" t="s">
        <v>231</v>
      </c>
      <c r="Q15" s="56" t="s">
        <v>232</v>
      </c>
      <c r="R15" s="57" t="s">
        <v>233</v>
      </c>
      <c r="S15" s="60" t="s">
        <v>234</v>
      </c>
      <c r="T15" s="56" t="s">
        <v>235</v>
      </c>
      <c r="U15" s="56" t="s">
        <v>236</v>
      </c>
      <c r="V15" s="56" t="s">
        <v>237</v>
      </c>
      <c r="W15" s="56" t="s">
        <v>238</v>
      </c>
      <c r="X15" s="57" t="s">
        <v>239</v>
      </c>
      <c r="Y15" s="60" t="s">
        <v>240</v>
      </c>
      <c r="Z15" s="56" t="s">
        <v>240</v>
      </c>
      <c r="AA15" s="56" t="s">
        <v>240</v>
      </c>
      <c r="AB15" s="56" t="s">
        <v>240</v>
      </c>
      <c r="AC15" s="56" t="s">
        <v>240</v>
      </c>
      <c r="AD15" s="57" t="s">
        <v>240</v>
      </c>
      <c r="AE15" s="60" t="s">
        <v>240</v>
      </c>
      <c r="AF15" s="56" t="s">
        <v>240</v>
      </c>
      <c r="AG15" s="56" t="s">
        <v>240</v>
      </c>
      <c r="AH15" s="56" t="s">
        <v>240</v>
      </c>
      <c r="AI15" s="56" t="s">
        <v>240</v>
      </c>
      <c r="AJ15" s="56" t="s">
        <v>240</v>
      </c>
      <c r="AK15" s="56" t="s">
        <v>240</v>
      </c>
      <c r="AL15" s="56" t="s">
        <v>240</v>
      </c>
      <c r="AM15" s="56" t="s">
        <v>240</v>
      </c>
      <c r="AN15" s="56" t="s">
        <v>240</v>
      </c>
      <c r="AO15" s="56" t="s">
        <v>240</v>
      </c>
      <c r="AP15" s="57" t="s">
        <v>240</v>
      </c>
      <c r="AQ15" s="60" t="s">
        <v>229</v>
      </c>
      <c r="AR15" s="56" t="s">
        <v>241</v>
      </c>
      <c r="AS15" s="56" t="s">
        <v>227</v>
      </c>
      <c r="AT15" s="56" t="s">
        <v>231</v>
      </c>
      <c r="AU15" s="56" t="s">
        <v>232</v>
      </c>
      <c r="AV15" s="57" t="s">
        <v>233</v>
      </c>
      <c r="AW15" s="60" t="s">
        <v>240</v>
      </c>
      <c r="AX15" s="56" t="s">
        <v>240</v>
      </c>
      <c r="AY15" s="56" t="s">
        <v>240</v>
      </c>
      <c r="AZ15" s="56" t="s">
        <v>240</v>
      </c>
      <c r="BA15" s="56" t="s">
        <v>240</v>
      </c>
      <c r="BB15" s="57" t="s">
        <v>240</v>
      </c>
      <c r="BC15" s="56" t="s">
        <v>240</v>
      </c>
      <c r="BD15" s="56" t="s">
        <v>240</v>
      </c>
      <c r="BE15" s="56" t="s">
        <v>240</v>
      </c>
      <c r="BF15" s="56" t="s">
        <v>240</v>
      </c>
      <c r="BG15" s="56" t="s">
        <v>240</v>
      </c>
      <c r="BH15" s="56" t="s">
        <v>240</v>
      </c>
      <c r="BI15" s="60" t="s">
        <v>240</v>
      </c>
      <c r="BJ15" s="56" t="s">
        <v>240</v>
      </c>
      <c r="BK15" s="56" t="s">
        <v>240</v>
      </c>
      <c r="BL15" s="56" t="s">
        <v>240</v>
      </c>
      <c r="BM15" s="56" t="s">
        <v>240</v>
      </c>
      <c r="BN15" s="57" t="s">
        <v>240</v>
      </c>
      <c r="BO15" s="60" t="s">
        <v>240</v>
      </c>
      <c r="BP15" s="56" t="s">
        <v>240</v>
      </c>
      <c r="BQ15" s="56" t="s">
        <v>240</v>
      </c>
      <c r="BR15" s="56" t="s">
        <v>240</v>
      </c>
      <c r="BS15" s="56" t="s">
        <v>240</v>
      </c>
      <c r="BT15" s="57" t="s">
        <v>240</v>
      </c>
      <c r="BU15" s="60" t="s">
        <v>240</v>
      </c>
      <c r="BV15" s="56" t="s">
        <v>240</v>
      </c>
      <c r="BW15" s="56" t="s">
        <v>240</v>
      </c>
      <c r="BX15" s="56" t="s">
        <v>240</v>
      </c>
      <c r="BY15" s="56" t="s">
        <v>240</v>
      </c>
      <c r="BZ15" s="57" t="s">
        <v>240</v>
      </c>
    </row>
    <row r="16" spans="1:78" ht="15.75" customHeight="1">
      <c r="A16" s="17" t="s">
        <v>31</v>
      </c>
      <c r="B16" s="47" t="str">
        <f>A16</f>
        <v>DC</v>
      </c>
      <c r="C16" s="60" t="s">
        <v>92</v>
      </c>
      <c r="D16" s="62">
        <f aca="true" t="shared" si="1" ref="D16:D49">SUM(CI16:CO16)</f>
        <v>0</v>
      </c>
      <c r="E16" s="63"/>
      <c r="F16" s="64"/>
      <c r="G16" s="61"/>
      <c r="H16" s="65"/>
      <c r="I16" s="60" t="s">
        <v>242</v>
      </c>
      <c r="J16" s="56" t="s">
        <v>243</v>
      </c>
      <c r="K16" s="56">
        <v>0</v>
      </c>
      <c r="L16" s="57" t="s">
        <v>244</v>
      </c>
      <c r="M16" s="60" t="s">
        <v>245</v>
      </c>
      <c r="N16" s="56" t="s">
        <v>246</v>
      </c>
      <c r="O16" s="56" t="s">
        <v>247</v>
      </c>
      <c r="P16" s="56">
        <v>0</v>
      </c>
      <c r="Q16" s="56" t="s">
        <v>248</v>
      </c>
      <c r="R16" s="57" t="s">
        <v>249</v>
      </c>
      <c r="S16" s="60" t="s">
        <v>245</v>
      </c>
      <c r="T16" s="56" t="s">
        <v>246</v>
      </c>
      <c r="U16" s="56" t="s">
        <v>247</v>
      </c>
      <c r="V16" s="56">
        <v>0</v>
      </c>
      <c r="W16" s="56" t="s">
        <v>248</v>
      </c>
      <c r="X16" s="57" t="s">
        <v>249</v>
      </c>
      <c r="Y16" s="60" t="s">
        <v>146</v>
      </c>
      <c r="Z16" s="56" t="s">
        <v>147</v>
      </c>
      <c r="AA16" s="56" t="s">
        <v>148</v>
      </c>
      <c r="AB16" s="56" t="s">
        <v>148</v>
      </c>
      <c r="AC16" s="56" t="s">
        <v>149</v>
      </c>
      <c r="AD16" s="57" t="s">
        <v>150</v>
      </c>
      <c r="AE16" s="60" t="s">
        <v>250</v>
      </c>
      <c r="AF16" s="56" t="s">
        <v>251</v>
      </c>
      <c r="AG16" s="56" t="s">
        <v>252</v>
      </c>
      <c r="AH16" s="56">
        <v>87611405</v>
      </c>
      <c r="AI16" s="56" t="s">
        <v>253</v>
      </c>
      <c r="AJ16" s="56" t="s">
        <v>254</v>
      </c>
      <c r="AK16" s="56" t="s">
        <v>146</v>
      </c>
      <c r="AL16" s="56" t="s">
        <v>147</v>
      </c>
      <c r="AM16" s="56" t="s">
        <v>148</v>
      </c>
      <c r="AN16" s="56" t="s">
        <v>148</v>
      </c>
      <c r="AO16" s="56" t="s">
        <v>149</v>
      </c>
      <c r="AP16" s="57" t="s">
        <v>150</v>
      </c>
      <c r="AQ16" s="60" t="s">
        <v>146</v>
      </c>
      <c r="AR16" s="56" t="s">
        <v>147</v>
      </c>
      <c r="AS16" s="56" t="s">
        <v>148</v>
      </c>
      <c r="AT16" s="56" t="s">
        <v>148</v>
      </c>
      <c r="AU16" s="56" t="s">
        <v>149</v>
      </c>
      <c r="AV16" s="57" t="s">
        <v>150</v>
      </c>
      <c r="AW16" s="60" t="s">
        <v>255</v>
      </c>
      <c r="AX16" s="56" t="s">
        <v>256</v>
      </c>
      <c r="AY16" s="56" t="s">
        <v>257</v>
      </c>
      <c r="AZ16" s="56" t="s">
        <v>258</v>
      </c>
      <c r="BA16" s="56" t="s">
        <v>259</v>
      </c>
      <c r="BB16" s="57" t="s">
        <v>260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56">
        <v>0</v>
      </c>
      <c r="BI16" s="60" t="s">
        <v>261</v>
      </c>
      <c r="BJ16" s="56" t="s">
        <v>262</v>
      </c>
      <c r="BK16" s="56" t="s">
        <v>263</v>
      </c>
      <c r="BL16" s="56">
        <v>0</v>
      </c>
      <c r="BM16" s="56">
        <v>0</v>
      </c>
      <c r="BN16" s="57">
        <v>0</v>
      </c>
      <c r="BO16" s="60" t="s">
        <v>146</v>
      </c>
      <c r="BP16" s="56" t="s">
        <v>147</v>
      </c>
      <c r="BQ16" s="56" t="s">
        <v>148</v>
      </c>
      <c r="BR16" s="56" t="s">
        <v>148</v>
      </c>
      <c r="BS16" s="56" t="s">
        <v>149</v>
      </c>
      <c r="BT16" s="57" t="s">
        <v>150</v>
      </c>
      <c r="BU16" s="60" t="s">
        <v>264</v>
      </c>
      <c r="BV16" s="56" t="s">
        <v>265</v>
      </c>
      <c r="BW16" s="56" t="s">
        <v>266</v>
      </c>
      <c r="BX16" s="56" t="s">
        <v>240</v>
      </c>
      <c r="BY16" s="56" t="s">
        <v>267</v>
      </c>
      <c r="BZ16" s="57" t="s">
        <v>268</v>
      </c>
    </row>
    <row r="17" spans="1:78" ht="15.75" customHeight="1">
      <c r="A17" s="17" t="s">
        <v>56</v>
      </c>
      <c r="B17" s="47" t="str">
        <f>A17</f>
        <v>DS</v>
      </c>
      <c r="C17" s="60" t="s">
        <v>93</v>
      </c>
      <c r="D17" s="62">
        <f t="shared" si="1"/>
        <v>0</v>
      </c>
      <c r="E17" s="63"/>
      <c r="F17" s="64"/>
      <c r="G17" s="61"/>
      <c r="H17" s="65"/>
      <c r="I17" s="60" t="s">
        <v>269</v>
      </c>
      <c r="J17" s="56">
        <v>0.9583333333333334</v>
      </c>
      <c r="K17" s="56" t="s">
        <v>270</v>
      </c>
      <c r="L17" s="57" t="s">
        <v>271</v>
      </c>
      <c r="M17" s="60" t="s">
        <v>272</v>
      </c>
      <c r="N17" s="56" t="s">
        <v>273</v>
      </c>
      <c r="O17" s="56" t="s">
        <v>274</v>
      </c>
      <c r="P17" s="56">
        <v>0</v>
      </c>
      <c r="Q17" s="56" t="s">
        <v>275</v>
      </c>
      <c r="R17" s="57">
        <v>0</v>
      </c>
      <c r="S17" s="60" t="s">
        <v>272</v>
      </c>
      <c r="T17" s="56" t="s">
        <v>276</v>
      </c>
      <c r="U17" s="56" t="s">
        <v>274</v>
      </c>
      <c r="V17" s="56">
        <v>0</v>
      </c>
      <c r="W17" s="56" t="s">
        <v>275</v>
      </c>
      <c r="X17" s="57" t="s">
        <v>277</v>
      </c>
      <c r="Y17" s="60" t="s">
        <v>272</v>
      </c>
      <c r="Z17" s="56" t="s">
        <v>278</v>
      </c>
      <c r="AA17" s="56" t="s">
        <v>274</v>
      </c>
      <c r="AB17" s="56">
        <v>0</v>
      </c>
      <c r="AC17" s="56" t="s">
        <v>275</v>
      </c>
      <c r="AD17" s="57" t="s">
        <v>277</v>
      </c>
      <c r="AE17" s="60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7">
        <v>0</v>
      </c>
      <c r="AQ17" s="60">
        <v>0</v>
      </c>
      <c r="AR17" s="56">
        <v>0</v>
      </c>
      <c r="AS17" s="56">
        <v>0</v>
      </c>
      <c r="AT17" s="56">
        <v>0</v>
      </c>
      <c r="AU17" s="56">
        <v>0</v>
      </c>
      <c r="AV17" s="57">
        <v>0</v>
      </c>
      <c r="AW17" s="60">
        <v>0</v>
      </c>
      <c r="AX17" s="56">
        <v>0</v>
      </c>
      <c r="AY17" s="56">
        <v>0</v>
      </c>
      <c r="AZ17" s="56">
        <v>0</v>
      </c>
      <c r="BA17" s="56">
        <v>0</v>
      </c>
      <c r="BB17" s="57">
        <v>0</v>
      </c>
      <c r="BC17" s="56">
        <v>0</v>
      </c>
      <c r="BD17" s="56">
        <v>0</v>
      </c>
      <c r="BE17" s="56">
        <v>0</v>
      </c>
      <c r="BF17" s="56">
        <v>0</v>
      </c>
      <c r="BG17" s="56">
        <v>0</v>
      </c>
      <c r="BH17" s="56">
        <v>0</v>
      </c>
      <c r="BI17" s="60">
        <v>0</v>
      </c>
      <c r="BJ17" s="56">
        <v>0</v>
      </c>
      <c r="BK17" s="56">
        <v>0</v>
      </c>
      <c r="BL17" s="56">
        <v>0</v>
      </c>
      <c r="BM17" s="56">
        <v>0</v>
      </c>
      <c r="BN17" s="57">
        <v>0</v>
      </c>
      <c r="BO17" s="60">
        <v>0</v>
      </c>
      <c r="BP17" s="56">
        <v>0</v>
      </c>
      <c r="BQ17" s="56">
        <v>0</v>
      </c>
      <c r="BR17" s="56">
        <v>0</v>
      </c>
      <c r="BS17" s="56">
        <v>0</v>
      </c>
      <c r="BT17" s="57">
        <v>0</v>
      </c>
      <c r="BU17" s="60">
        <v>0</v>
      </c>
      <c r="BV17" s="56">
        <v>0</v>
      </c>
      <c r="BW17" s="56">
        <v>0</v>
      </c>
      <c r="BX17" s="56">
        <v>0</v>
      </c>
      <c r="BY17" s="56">
        <v>0</v>
      </c>
      <c r="BZ17" s="57">
        <v>0</v>
      </c>
    </row>
    <row r="18" spans="1:78" ht="15.75" customHeight="1">
      <c r="A18" s="17" t="s">
        <v>32</v>
      </c>
      <c r="B18" s="47" t="str">
        <f>A18</f>
        <v>DVB</v>
      </c>
      <c r="C18" s="60" t="s">
        <v>94</v>
      </c>
      <c r="D18" s="62">
        <f t="shared" si="1"/>
        <v>0</v>
      </c>
      <c r="E18" s="63"/>
      <c r="F18" s="64"/>
      <c r="G18" s="61"/>
      <c r="H18" s="65"/>
      <c r="I18" s="60" t="s">
        <v>279</v>
      </c>
      <c r="J18" s="56">
        <v>0</v>
      </c>
      <c r="K18" s="56" t="s">
        <v>280</v>
      </c>
      <c r="L18" s="57" t="s">
        <v>281</v>
      </c>
      <c r="M18" s="60" t="s">
        <v>282</v>
      </c>
      <c r="N18" s="56" t="s">
        <v>283</v>
      </c>
      <c r="O18" s="56" t="s">
        <v>280</v>
      </c>
      <c r="P18" s="56">
        <v>0</v>
      </c>
      <c r="Q18" s="56" t="s">
        <v>284</v>
      </c>
      <c r="R18" s="57" t="s">
        <v>285</v>
      </c>
      <c r="S18" s="60" t="s">
        <v>286</v>
      </c>
      <c r="T18" s="56" t="s">
        <v>287</v>
      </c>
      <c r="U18" s="56" t="s">
        <v>288</v>
      </c>
      <c r="V18" s="56">
        <v>0</v>
      </c>
      <c r="W18" s="56" t="s">
        <v>289</v>
      </c>
      <c r="X18" s="57" t="s">
        <v>290</v>
      </c>
      <c r="Y18" s="60" t="s">
        <v>291</v>
      </c>
      <c r="Z18" s="56" t="s">
        <v>292</v>
      </c>
      <c r="AA18" s="56" t="s">
        <v>293</v>
      </c>
      <c r="AB18" s="56" t="s">
        <v>240</v>
      </c>
      <c r="AC18" s="56" t="s">
        <v>294</v>
      </c>
      <c r="AD18" s="57" t="s">
        <v>295</v>
      </c>
      <c r="AE18" s="60" t="s">
        <v>240</v>
      </c>
      <c r="AF18" s="56" t="s">
        <v>240</v>
      </c>
      <c r="AG18" s="56" t="s">
        <v>240</v>
      </c>
      <c r="AH18" s="56" t="s">
        <v>240</v>
      </c>
      <c r="AI18" s="56" t="s">
        <v>240</v>
      </c>
      <c r="AJ18" s="56" t="s">
        <v>240</v>
      </c>
      <c r="AK18" s="56" t="s">
        <v>240</v>
      </c>
      <c r="AL18" s="56" t="s">
        <v>240</v>
      </c>
      <c r="AM18" s="56" t="s">
        <v>240</v>
      </c>
      <c r="AN18" s="56" t="s">
        <v>240</v>
      </c>
      <c r="AO18" s="56" t="s">
        <v>240</v>
      </c>
      <c r="AP18" s="57" t="s">
        <v>240</v>
      </c>
      <c r="AQ18" s="60" t="s">
        <v>296</v>
      </c>
      <c r="AR18" s="56">
        <v>0</v>
      </c>
      <c r="AS18" s="56" t="s">
        <v>297</v>
      </c>
      <c r="AT18" s="56">
        <v>0</v>
      </c>
      <c r="AU18" s="56" t="s">
        <v>298</v>
      </c>
      <c r="AV18" s="57">
        <v>0</v>
      </c>
      <c r="AW18" s="60" t="s">
        <v>240</v>
      </c>
      <c r="AX18" s="56" t="s">
        <v>240</v>
      </c>
      <c r="AY18" s="56" t="s">
        <v>240</v>
      </c>
      <c r="AZ18" s="56" t="s">
        <v>240</v>
      </c>
      <c r="BA18" s="56" t="s">
        <v>240</v>
      </c>
      <c r="BB18" s="57" t="s">
        <v>240</v>
      </c>
      <c r="BC18" s="56" t="s">
        <v>286</v>
      </c>
      <c r="BD18" s="56" t="s">
        <v>287</v>
      </c>
      <c r="BE18" s="56" t="s">
        <v>288</v>
      </c>
      <c r="BF18" s="56">
        <v>0</v>
      </c>
      <c r="BG18" s="56" t="s">
        <v>289</v>
      </c>
      <c r="BH18" s="56" t="s">
        <v>290</v>
      </c>
      <c r="BI18" s="60" t="s">
        <v>240</v>
      </c>
      <c r="BJ18" s="56" t="s">
        <v>240</v>
      </c>
      <c r="BK18" s="56" t="s">
        <v>240</v>
      </c>
      <c r="BL18" s="56" t="s">
        <v>240</v>
      </c>
      <c r="BM18" s="56" t="s">
        <v>240</v>
      </c>
      <c r="BN18" s="57" t="s">
        <v>240</v>
      </c>
      <c r="BO18" s="60" t="s">
        <v>240</v>
      </c>
      <c r="BP18" s="56" t="s">
        <v>240</v>
      </c>
      <c r="BQ18" s="56" t="s">
        <v>240</v>
      </c>
      <c r="BR18" s="56" t="s">
        <v>240</v>
      </c>
      <c r="BS18" s="56" t="s">
        <v>240</v>
      </c>
      <c r="BT18" s="57" t="s">
        <v>240</v>
      </c>
      <c r="BU18" s="60" t="s">
        <v>240</v>
      </c>
      <c r="BV18" s="56" t="s">
        <v>240</v>
      </c>
      <c r="BW18" s="56" t="s">
        <v>240</v>
      </c>
      <c r="BX18" s="56" t="s">
        <v>240</v>
      </c>
      <c r="BY18" s="56" t="s">
        <v>240</v>
      </c>
      <c r="BZ18" s="57" t="s">
        <v>240</v>
      </c>
    </row>
    <row r="19" spans="1:78" ht="15.75" customHeight="1">
      <c r="A19" s="17" t="s">
        <v>33</v>
      </c>
      <c r="B19" s="47" t="str">
        <f aca="true" t="shared" si="2" ref="B19:B50">A19</f>
        <v>EC</v>
      </c>
      <c r="C19" s="60" t="s">
        <v>95</v>
      </c>
      <c r="D19" s="62">
        <f t="shared" si="1"/>
        <v>0</v>
      </c>
      <c r="E19" s="63"/>
      <c r="F19" s="64"/>
      <c r="G19" s="61"/>
      <c r="H19" s="65"/>
      <c r="I19" s="60" t="s">
        <v>299</v>
      </c>
      <c r="J19" s="56" t="s">
        <v>300</v>
      </c>
      <c r="K19" s="56" t="s">
        <v>258</v>
      </c>
      <c r="L19" s="57" t="s">
        <v>301</v>
      </c>
      <c r="M19" s="60" t="s">
        <v>302</v>
      </c>
      <c r="N19" s="56" t="s">
        <v>303</v>
      </c>
      <c r="O19" s="56" t="s">
        <v>304</v>
      </c>
      <c r="P19" s="56">
        <v>0</v>
      </c>
      <c r="Q19" s="56" t="s">
        <v>305</v>
      </c>
      <c r="R19" s="57" t="s">
        <v>306</v>
      </c>
      <c r="S19" s="60" t="s">
        <v>302</v>
      </c>
      <c r="T19" s="56" t="s">
        <v>303</v>
      </c>
      <c r="U19" s="56" t="s">
        <v>304</v>
      </c>
      <c r="V19" s="56">
        <v>0</v>
      </c>
      <c r="W19" s="56" t="s">
        <v>305</v>
      </c>
      <c r="X19" s="57" t="s">
        <v>306</v>
      </c>
      <c r="Y19" s="60" t="s">
        <v>307</v>
      </c>
      <c r="Z19" s="56" t="s">
        <v>308</v>
      </c>
      <c r="AA19" s="56" t="s">
        <v>309</v>
      </c>
      <c r="AB19" s="56" t="s">
        <v>310</v>
      </c>
      <c r="AC19" s="56" t="s">
        <v>311</v>
      </c>
      <c r="AD19" s="57" t="s">
        <v>312</v>
      </c>
      <c r="AE19" s="60" t="s">
        <v>313</v>
      </c>
      <c r="AF19" s="56" t="s">
        <v>314</v>
      </c>
      <c r="AG19" s="56" t="s">
        <v>315</v>
      </c>
      <c r="AH19" s="56" t="s">
        <v>316</v>
      </c>
      <c r="AI19" s="56" t="s">
        <v>317</v>
      </c>
      <c r="AJ19" s="56" t="s">
        <v>318</v>
      </c>
      <c r="AK19" s="56" t="s">
        <v>319</v>
      </c>
      <c r="AL19" s="56">
        <v>0</v>
      </c>
      <c r="AM19" s="56">
        <v>0</v>
      </c>
      <c r="AN19" s="56">
        <v>0</v>
      </c>
      <c r="AO19" s="56">
        <v>0</v>
      </c>
      <c r="AP19" s="57">
        <v>0</v>
      </c>
      <c r="AQ19" s="60" t="s">
        <v>307</v>
      </c>
      <c r="AR19" s="56" t="s">
        <v>308</v>
      </c>
      <c r="AS19" s="56" t="s">
        <v>309</v>
      </c>
      <c r="AT19" s="56" t="s">
        <v>310</v>
      </c>
      <c r="AU19" s="56" t="s">
        <v>311</v>
      </c>
      <c r="AV19" s="57" t="s">
        <v>312</v>
      </c>
      <c r="AW19" s="60" t="s">
        <v>175</v>
      </c>
      <c r="AX19" s="56" t="s">
        <v>176</v>
      </c>
      <c r="AY19" s="56" t="s">
        <v>177</v>
      </c>
      <c r="AZ19" s="56">
        <v>0</v>
      </c>
      <c r="BA19" s="56" t="s">
        <v>178</v>
      </c>
      <c r="BB19" s="57" t="s">
        <v>179</v>
      </c>
      <c r="BC19" s="56" t="s">
        <v>175</v>
      </c>
      <c r="BD19" s="56" t="s">
        <v>176</v>
      </c>
      <c r="BE19" s="56" t="s">
        <v>177</v>
      </c>
      <c r="BF19" s="56">
        <v>0</v>
      </c>
      <c r="BG19" s="56" t="s">
        <v>178</v>
      </c>
      <c r="BH19" s="56" t="s">
        <v>179</v>
      </c>
      <c r="BI19" s="60">
        <v>0</v>
      </c>
      <c r="BJ19" s="56">
        <v>0</v>
      </c>
      <c r="BK19" s="56">
        <v>0</v>
      </c>
      <c r="BL19" s="56">
        <v>0</v>
      </c>
      <c r="BM19" s="56">
        <v>0</v>
      </c>
      <c r="BN19" s="57">
        <v>0</v>
      </c>
      <c r="BO19" s="60" t="s">
        <v>175</v>
      </c>
      <c r="BP19" s="56" t="s">
        <v>176</v>
      </c>
      <c r="BQ19" s="56" t="s">
        <v>177</v>
      </c>
      <c r="BR19" s="56">
        <v>0</v>
      </c>
      <c r="BS19" s="56" t="s">
        <v>178</v>
      </c>
      <c r="BT19" s="57" t="s">
        <v>179</v>
      </c>
      <c r="BU19" s="60">
        <v>0</v>
      </c>
      <c r="BV19" s="56">
        <v>0</v>
      </c>
      <c r="BW19" s="56">
        <v>0</v>
      </c>
      <c r="BX19" s="56">
        <v>0</v>
      </c>
      <c r="BY19" s="56">
        <v>0</v>
      </c>
      <c r="BZ19" s="57">
        <v>0</v>
      </c>
    </row>
    <row r="20" spans="1:78" ht="15.75" customHeight="1">
      <c r="A20" s="17" t="s">
        <v>34</v>
      </c>
      <c r="B20" s="47" t="str">
        <f t="shared" si="2"/>
        <v>EL</v>
      </c>
      <c r="C20" s="60" t="s">
        <v>96</v>
      </c>
      <c r="D20" s="62">
        <f t="shared" si="1"/>
        <v>0</v>
      </c>
      <c r="E20" s="63"/>
      <c r="F20" s="64"/>
      <c r="G20" s="61"/>
      <c r="H20" s="65"/>
      <c r="I20" s="60" t="s">
        <v>320</v>
      </c>
      <c r="J20" s="56">
        <v>0</v>
      </c>
      <c r="K20" s="56" t="s">
        <v>321</v>
      </c>
      <c r="L20" s="57" t="s">
        <v>322</v>
      </c>
      <c r="M20" s="60" t="s">
        <v>323</v>
      </c>
      <c r="N20" s="56" t="s">
        <v>324</v>
      </c>
      <c r="O20" s="56" t="s">
        <v>325</v>
      </c>
      <c r="P20" s="56">
        <v>0</v>
      </c>
      <c r="Q20" s="56">
        <v>0</v>
      </c>
      <c r="R20" s="57" t="s">
        <v>326</v>
      </c>
      <c r="S20" s="60" t="s">
        <v>327</v>
      </c>
      <c r="T20" s="56" t="s">
        <v>328</v>
      </c>
      <c r="U20" s="56">
        <v>0</v>
      </c>
      <c r="V20" s="56">
        <v>0</v>
      </c>
      <c r="W20" s="56" t="s">
        <v>329</v>
      </c>
      <c r="X20" s="57" t="s">
        <v>330</v>
      </c>
      <c r="Y20" s="60">
        <v>0</v>
      </c>
      <c r="Z20" s="56">
        <v>0</v>
      </c>
      <c r="AA20" s="56">
        <v>0</v>
      </c>
      <c r="AB20" s="56">
        <v>0</v>
      </c>
      <c r="AC20" s="56">
        <v>0</v>
      </c>
      <c r="AD20" s="57">
        <v>0</v>
      </c>
      <c r="AE20" s="60" t="s">
        <v>240</v>
      </c>
      <c r="AF20" s="56" t="s">
        <v>240</v>
      </c>
      <c r="AG20" s="56">
        <v>0</v>
      </c>
      <c r="AH20" s="56" t="s">
        <v>240</v>
      </c>
      <c r="AI20" s="56" t="s">
        <v>240</v>
      </c>
      <c r="AJ20" s="56" t="s">
        <v>240</v>
      </c>
      <c r="AK20" s="56" t="s">
        <v>240</v>
      </c>
      <c r="AL20" s="56" t="s">
        <v>240</v>
      </c>
      <c r="AM20" s="56">
        <v>0</v>
      </c>
      <c r="AN20" s="56" t="s">
        <v>240</v>
      </c>
      <c r="AO20" s="56" t="s">
        <v>240</v>
      </c>
      <c r="AP20" s="57" t="s">
        <v>240</v>
      </c>
      <c r="AQ20" s="60" t="s">
        <v>159</v>
      </c>
      <c r="AR20" s="56">
        <v>0</v>
      </c>
      <c r="AS20" s="56" t="s">
        <v>160</v>
      </c>
      <c r="AT20" s="56">
        <v>0</v>
      </c>
      <c r="AU20" s="56" t="s">
        <v>161</v>
      </c>
      <c r="AV20" s="57" t="s">
        <v>162</v>
      </c>
      <c r="AW20" s="60" t="s">
        <v>331</v>
      </c>
      <c r="AX20" s="56">
        <v>0</v>
      </c>
      <c r="AY20" s="56" t="s">
        <v>332</v>
      </c>
      <c r="AZ20" s="56">
        <v>0</v>
      </c>
      <c r="BA20" s="56" t="s">
        <v>333</v>
      </c>
      <c r="BB20" s="57" t="s">
        <v>334</v>
      </c>
      <c r="BC20" s="56" t="s">
        <v>240</v>
      </c>
      <c r="BD20" s="56" t="s">
        <v>240</v>
      </c>
      <c r="BE20" s="56">
        <v>0</v>
      </c>
      <c r="BF20" s="56" t="s">
        <v>240</v>
      </c>
      <c r="BG20" s="56" t="s">
        <v>240</v>
      </c>
      <c r="BH20" s="56" t="s">
        <v>240</v>
      </c>
      <c r="BI20" s="60" t="s">
        <v>335</v>
      </c>
      <c r="BJ20" s="56">
        <v>0</v>
      </c>
      <c r="BK20" s="56" t="s">
        <v>336</v>
      </c>
      <c r="BL20" s="56">
        <v>0</v>
      </c>
      <c r="BM20" s="56">
        <v>0</v>
      </c>
      <c r="BN20" s="57" t="s">
        <v>337</v>
      </c>
      <c r="BO20" s="60" t="s">
        <v>159</v>
      </c>
      <c r="BP20" s="56" t="s">
        <v>240</v>
      </c>
      <c r="BQ20" s="56" t="s">
        <v>160</v>
      </c>
      <c r="BR20" s="56" t="s">
        <v>240</v>
      </c>
      <c r="BS20" s="56" t="s">
        <v>161</v>
      </c>
      <c r="BT20" s="57" t="s">
        <v>162</v>
      </c>
      <c r="BU20" s="60" t="s">
        <v>240</v>
      </c>
      <c r="BV20" s="56" t="s">
        <v>240</v>
      </c>
      <c r="BW20" s="56">
        <v>0</v>
      </c>
      <c r="BX20" s="56" t="s">
        <v>240</v>
      </c>
      <c r="BY20" s="56" t="s">
        <v>240</v>
      </c>
      <c r="BZ20" s="57" t="s">
        <v>240</v>
      </c>
    </row>
    <row r="21" spans="1:78" ht="15.75" customHeight="1">
      <c r="A21" s="17" t="s">
        <v>71</v>
      </c>
      <c r="B21" s="47" t="str">
        <f t="shared" si="2"/>
        <v>EL (kar)</v>
      </c>
      <c r="C21" s="60" t="s">
        <v>97</v>
      </c>
      <c r="D21" s="62">
        <f t="shared" si="1"/>
        <v>0</v>
      </c>
      <c r="E21" s="63"/>
      <c r="F21" s="64"/>
      <c r="G21" s="61"/>
      <c r="H21" s="65"/>
      <c r="I21" s="60" t="s">
        <v>338</v>
      </c>
      <c r="J21" s="56" t="s">
        <v>240</v>
      </c>
      <c r="K21" s="56" t="s">
        <v>240</v>
      </c>
      <c r="L21" s="57" t="s">
        <v>240</v>
      </c>
      <c r="M21" s="60" t="s">
        <v>323</v>
      </c>
      <c r="N21" s="56" t="s">
        <v>324</v>
      </c>
      <c r="O21" s="56" t="s">
        <v>325</v>
      </c>
      <c r="P21" s="56">
        <v>0</v>
      </c>
      <c r="Q21" s="56">
        <v>0</v>
      </c>
      <c r="R21" s="57" t="s">
        <v>326</v>
      </c>
      <c r="S21" s="60" t="s">
        <v>327</v>
      </c>
      <c r="T21" s="56" t="s">
        <v>328</v>
      </c>
      <c r="U21" s="56">
        <v>0</v>
      </c>
      <c r="V21" s="56">
        <v>0</v>
      </c>
      <c r="W21" s="56" t="s">
        <v>329</v>
      </c>
      <c r="X21" s="57" t="s">
        <v>330</v>
      </c>
      <c r="Y21" s="60" t="s">
        <v>240</v>
      </c>
      <c r="Z21" s="56" t="s">
        <v>240</v>
      </c>
      <c r="AA21" s="56" t="s">
        <v>240</v>
      </c>
      <c r="AB21" s="56" t="s">
        <v>240</v>
      </c>
      <c r="AC21" s="56" t="s">
        <v>240</v>
      </c>
      <c r="AD21" s="57" t="s">
        <v>240</v>
      </c>
      <c r="AE21" s="60" t="s">
        <v>240</v>
      </c>
      <c r="AF21" s="56" t="s">
        <v>240</v>
      </c>
      <c r="AG21" s="56" t="s">
        <v>240</v>
      </c>
      <c r="AH21" s="56" t="s">
        <v>240</v>
      </c>
      <c r="AI21" s="56" t="s">
        <v>240</v>
      </c>
      <c r="AJ21" s="56" t="s">
        <v>240</v>
      </c>
      <c r="AK21" s="56" t="s">
        <v>240</v>
      </c>
      <c r="AL21" s="56" t="s">
        <v>240</v>
      </c>
      <c r="AM21" s="56" t="s">
        <v>240</v>
      </c>
      <c r="AN21" s="56" t="s">
        <v>240</v>
      </c>
      <c r="AO21" s="56" t="s">
        <v>240</v>
      </c>
      <c r="AP21" s="57" t="s">
        <v>240</v>
      </c>
      <c r="AQ21" s="60" t="s">
        <v>240</v>
      </c>
      <c r="AR21" s="56" t="s">
        <v>240</v>
      </c>
      <c r="AS21" s="56" t="s">
        <v>240</v>
      </c>
      <c r="AT21" s="56" t="s">
        <v>240</v>
      </c>
      <c r="AU21" s="56" t="s">
        <v>240</v>
      </c>
      <c r="AV21" s="57" t="s">
        <v>240</v>
      </c>
      <c r="AW21" s="60" t="s">
        <v>331</v>
      </c>
      <c r="AX21" s="56">
        <v>0</v>
      </c>
      <c r="AY21" s="56" t="s">
        <v>332</v>
      </c>
      <c r="AZ21" s="56">
        <v>0</v>
      </c>
      <c r="BA21" s="56" t="s">
        <v>333</v>
      </c>
      <c r="BB21" s="57" t="s">
        <v>334</v>
      </c>
      <c r="BC21" s="56" t="s">
        <v>240</v>
      </c>
      <c r="BD21" s="56" t="s">
        <v>240</v>
      </c>
      <c r="BE21" s="56" t="s">
        <v>240</v>
      </c>
      <c r="BF21" s="56" t="s">
        <v>240</v>
      </c>
      <c r="BG21" s="56" t="s">
        <v>240</v>
      </c>
      <c r="BH21" s="56" t="s">
        <v>240</v>
      </c>
      <c r="BI21" s="60" t="s">
        <v>240</v>
      </c>
      <c r="BJ21" s="56" t="s">
        <v>240</v>
      </c>
      <c r="BK21" s="56" t="s">
        <v>240</v>
      </c>
      <c r="BL21" s="56" t="s">
        <v>240</v>
      </c>
      <c r="BM21" s="56" t="s">
        <v>240</v>
      </c>
      <c r="BN21" s="57" t="s">
        <v>240</v>
      </c>
      <c r="BO21" s="60">
        <v>0</v>
      </c>
      <c r="BP21" s="56">
        <v>0</v>
      </c>
      <c r="BQ21" s="56">
        <v>0</v>
      </c>
      <c r="BR21" s="56">
        <v>0</v>
      </c>
      <c r="BS21" s="56">
        <v>0</v>
      </c>
      <c r="BT21" s="57">
        <v>0</v>
      </c>
      <c r="BU21" s="60">
        <v>0</v>
      </c>
      <c r="BV21" s="56">
        <v>0</v>
      </c>
      <c r="BW21" s="56">
        <v>0</v>
      </c>
      <c r="BX21" s="56">
        <v>0</v>
      </c>
      <c r="BY21" s="56">
        <v>0</v>
      </c>
      <c r="BZ21" s="57">
        <v>0</v>
      </c>
    </row>
    <row r="22" spans="1:78" ht="15.75" customHeight="1">
      <c r="A22" s="17" t="s">
        <v>35</v>
      </c>
      <c r="B22" s="47" t="str">
        <f t="shared" si="2"/>
        <v>FH</v>
      </c>
      <c r="C22" s="60" t="s">
        <v>98</v>
      </c>
      <c r="D22" s="62">
        <f t="shared" si="1"/>
        <v>0</v>
      </c>
      <c r="E22" s="63"/>
      <c r="F22" s="64"/>
      <c r="G22" s="61"/>
      <c r="H22" s="65"/>
      <c r="I22" s="60" t="s">
        <v>339</v>
      </c>
      <c r="J22" s="56">
        <v>0</v>
      </c>
      <c r="K22" s="56">
        <v>0</v>
      </c>
      <c r="L22" s="57">
        <v>0</v>
      </c>
      <c r="M22" s="60" t="s">
        <v>340</v>
      </c>
      <c r="N22" s="56" t="s">
        <v>341</v>
      </c>
      <c r="O22" s="56" t="s">
        <v>342</v>
      </c>
      <c r="P22" s="56">
        <v>94608469</v>
      </c>
      <c r="Q22" s="56" t="s">
        <v>343</v>
      </c>
      <c r="R22" s="57" t="s">
        <v>344</v>
      </c>
      <c r="S22" s="60" t="s">
        <v>340</v>
      </c>
      <c r="T22" s="56" t="s">
        <v>341</v>
      </c>
      <c r="U22" s="56" t="s">
        <v>342</v>
      </c>
      <c r="V22" s="56">
        <v>94608469</v>
      </c>
      <c r="W22" s="56" t="s">
        <v>343</v>
      </c>
      <c r="X22" s="57" t="s">
        <v>344</v>
      </c>
      <c r="Y22" s="60" t="s">
        <v>240</v>
      </c>
      <c r="Z22" s="56" t="s">
        <v>240</v>
      </c>
      <c r="AA22" s="56" t="s">
        <v>240</v>
      </c>
      <c r="AB22" s="56">
        <v>0</v>
      </c>
      <c r="AC22" s="56">
        <v>0</v>
      </c>
      <c r="AD22" s="57">
        <v>0</v>
      </c>
      <c r="AE22" s="60" t="s">
        <v>340</v>
      </c>
      <c r="AF22" s="56" t="s">
        <v>341</v>
      </c>
      <c r="AG22" s="56" t="s">
        <v>342</v>
      </c>
      <c r="AH22" s="56">
        <v>94608469</v>
      </c>
      <c r="AI22" s="56" t="s">
        <v>343</v>
      </c>
      <c r="AJ22" s="56" t="s">
        <v>344</v>
      </c>
      <c r="AK22" s="56" t="s">
        <v>240</v>
      </c>
      <c r="AL22" s="56" t="s">
        <v>240</v>
      </c>
      <c r="AM22" s="56" t="s">
        <v>240</v>
      </c>
      <c r="AN22" s="56" t="s">
        <v>240</v>
      </c>
      <c r="AO22" s="56" t="s">
        <v>240</v>
      </c>
      <c r="AP22" s="57" t="s">
        <v>240</v>
      </c>
      <c r="AQ22" s="60" t="s">
        <v>240</v>
      </c>
      <c r="AR22" s="56" t="s">
        <v>240</v>
      </c>
      <c r="AS22" s="56" t="s">
        <v>240</v>
      </c>
      <c r="AT22" s="56" t="s">
        <v>240</v>
      </c>
      <c r="AU22" s="56" t="s">
        <v>240</v>
      </c>
      <c r="AV22" s="57" t="s">
        <v>240</v>
      </c>
      <c r="AW22" s="60" t="s">
        <v>240</v>
      </c>
      <c r="AX22" s="56" t="s">
        <v>240</v>
      </c>
      <c r="AY22" s="56" t="s">
        <v>240</v>
      </c>
      <c r="AZ22" s="56" t="s">
        <v>240</v>
      </c>
      <c r="BA22" s="56" t="s">
        <v>240</v>
      </c>
      <c r="BB22" s="57" t="s">
        <v>240</v>
      </c>
      <c r="BC22" s="56" t="s">
        <v>240</v>
      </c>
      <c r="BD22" s="56" t="s">
        <v>240</v>
      </c>
      <c r="BE22" s="56" t="s">
        <v>240</v>
      </c>
      <c r="BF22" s="56" t="s">
        <v>240</v>
      </c>
      <c r="BG22" s="56" t="s">
        <v>240</v>
      </c>
      <c r="BH22" s="56" t="s">
        <v>240</v>
      </c>
      <c r="BI22" s="60" t="s">
        <v>240</v>
      </c>
      <c r="BJ22" s="56" t="s">
        <v>240</v>
      </c>
      <c r="BK22" s="56" t="s">
        <v>240</v>
      </c>
      <c r="BL22" s="56" t="s">
        <v>240</v>
      </c>
      <c r="BM22" s="56" t="s">
        <v>240</v>
      </c>
      <c r="BN22" s="57" t="s">
        <v>240</v>
      </c>
      <c r="BO22" s="60" t="s">
        <v>240</v>
      </c>
      <c r="BP22" s="56" t="s">
        <v>240</v>
      </c>
      <c r="BQ22" s="56" t="s">
        <v>240</v>
      </c>
      <c r="BR22" s="56" t="s">
        <v>240</v>
      </c>
      <c r="BS22" s="56" t="s">
        <v>240</v>
      </c>
      <c r="BT22" s="57" t="s">
        <v>240</v>
      </c>
      <c r="BU22" s="60" t="s">
        <v>240</v>
      </c>
      <c r="BV22" s="56" t="s">
        <v>240</v>
      </c>
      <c r="BW22" s="56" t="s">
        <v>240</v>
      </c>
      <c r="BX22" s="56" t="s">
        <v>240</v>
      </c>
      <c r="BY22" s="56" t="s">
        <v>240</v>
      </c>
      <c r="BZ22" s="57" t="s">
        <v>240</v>
      </c>
    </row>
    <row r="23" spans="1:78" ht="15.75" customHeight="1">
      <c r="A23" s="17" t="s">
        <v>36</v>
      </c>
      <c r="B23" s="47" t="str">
        <f t="shared" si="2"/>
        <v>GV</v>
      </c>
      <c r="C23" s="60" t="s">
        <v>99</v>
      </c>
      <c r="D23" s="62">
        <f t="shared" si="1"/>
        <v>0</v>
      </c>
      <c r="E23" s="63"/>
      <c r="F23" s="64"/>
      <c r="G23" s="61"/>
      <c r="H23" s="65"/>
      <c r="I23" s="60" t="s">
        <v>345</v>
      </c>
      <c r="J23" s="56">
        <v>0.9583333333333334</v>
      </c>
      <c r="K23" s="56" t="s">
        <v>346</v>
      </c>
      <c r="L23" s="57" t="s">
        <v>347</v>
      </c>
      <c r="M23" s="60" t="s">
        <v>348</v>
      </c>
      <c r="N23" s="56" t="s">
        <v>349</v>
      </c>
      <c r="O23" s="56" t="s">
        <v>350</v>
      </c>
      <c r="P23" s="56">
        <v>0</v>
      </c>
      <c r="Q23" s="56" t="s">
        <v>351</v>
      </c>
      <c r="R23" s="57" t="s">
        <v>352</v>
      </c>
      <c r="S23" s="60" t="s">
        <v>348</v>
      </c>
      <c r="T23" s="56" t="s">
        <v>349</v>
      </c>
      <c r="U23" s="56" t="s">
        <v>350</v>
      </c>
      <c r="V23" s="56">
        <v>0</v>
      </c>
      <c r="W23" s="56" t="s">
        <v>351</v>
      </c>
      <c r="X23" s="57" t="s">
        <v>352</v>
      </c>
      <c r="Y23" s="60" t="s">
        <v>353</v>
      </c>
      <c r="Z23" s="56" t="s">
        <v>354</v>
      </c>
      <c r="AA23" s="56" t="s">
        <v>355</v>
      </c>
      <c r="AB23" s="56">
        <v>0</v>
      </c>
      <c r="AC23" s="56" t="s">
        <v>356</v>
      </c>
      <c r="AD23" s="57" t="s">
        <v>357</v>
      </c>
      <c r="AE23" s="60" t="s">
        <v>358</v>
      </c>
      <c r="AF23" s="56" t="s">
        <v>359</v>
      </c>
      <c r="AG23" s="56">
        <v>0</v>
      </c>
      <c r="AH23" s="56">
        <v>0</v>
      </c>
      <c r="AI23" s="56" t="s">
        <v>360</v>
      </c>
      <c r="AJ23" s="56" t="s">
        <v>361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7">
        <v>0</v>
      </c>
      <c r="AQ23" s="60" t="s">
        <v>362</v>
      </c>
      <c r="AR23" s="56" t="s">
        <v>363</v>
      </c>
      <c r="AS23" s="56" t="s">
        <v>364</v>
      </c>
      <c r="AT23" s="56" t="s">
        <v>365</v>
      </c>
      <c r="AU23" s="56">
        <v>0</v>
      </c>
      <c r="AV23" s="57" t="s">
        <v>366</v>
      </c>
      <c r="AW23" s="60" t="s">
        <v>240</v>
      </c>
      <c r="AX23" s="56" t="s">
        <v>240</v>
      </c>
      <c r="AY23" s="56" t="s">
        <v>240</v>
      </c>
      <c r="AZ23" s="56" t="s">
        <v>240</v>
      </c>
      <c r="BA23" s="56" t="s">
        <v>240</v>
      </c>
      <c r="BB23" s="57" t="s">
        <v>240</v>
      </c>
      <c r="BC23" s="56" t="s">
        <v>240</v>
      </c>
      <c r="BD23" s="56" t="s">
        <v>240</v>
      </c>
      <c r="BE23" s="56" t="s">
        <v>240</v>
      </c>
      <c r="BF23" s="56" t="s">
        <v>240</v>
      </c>
      <c r="BG23" s="56" t="s">
        <v>240</v>
      </c>
      <c r="BH23" s="56" t="s">
        <v>240</v>
      </c>
      <c r="BI23" s="60" t="s">
        <v>367</v>
      </c>
      <c r="BJ23" s="56" t="s">
        <v>368</v>
      </c>
      <c r="BK23" s="56" t="s">
        <v>369</v>
      </c>
      <c r="BL23" s="56">
        <v>0</v>
      </c>
      <c r="BM23" s="56">
        <v>0</v>
      </c>
      <c r="BN23" s="57">
        <v>0</v>
      </c>
      <c r="BO23" s="60" t="s">
        <v>208</v>
      </c>
      <c r="BP23" s="56" t="s">
        <v>209</v>
      </c>
      <c r="BQ23" s="56" t="s">
        <v>210</v>
      </c>
      <c r="BR23" s="56" t="s">
        <v>211</v>
      </c>
      <c r="BS23" s="56" t="s">
        <v>370</v>
      </c>
      <c r="BT23" s="57" t="s">
        <v>213</v>
      </c>
      <c r="BU23" s="60" t="s">
        <v>172</v>
      </c>
      <c r="BV23" s="56">
        <v>0</v>
      </c>
      <c r="BW23" s="56" t="s">
        <v>173</v>
      </c>
      <c r="BX23" s="56">
        <v>0</v>
      </c>
      <c r="BY23" s="56">
        <v>0</v>
      </c>
      <c r="BZ23" s="57" t="s">
        <v>174</v>
      </c>
    </row>
    <row r="24" spans="1:78" ht="15.75" customHeight="1">
      <c r="A24" s="17" t="s">
        <v>37</v>
      </c>
      <c r="B24" s="47" t="str">
        <f t="shared" si="2"/>
        <v>GB</v>
      </c>
      <c r="C24" s="60" t="s">
        <v>100</v>
      </c>
      <c r="D24" s="62">
        <f t="shared" si="1"/>
        <v>0</v>
      </c>
      <c r="E24" s="63"/>
      <c r="F24" s="64"/>
      <c r="G24" s="61"/>
      <c r="H24" s="65"/>
      <c r="I24" s="60" t="s">
        <v>371</v>
      </c>
      <c r="J24" s="56">
        <v>0</v>
      </c>
      <c r="K24" s="56" t="s">
        <v>372</v>
      </c>
      <c r="L24" s="57" t="s">
        <v>373</v>
      </c>
      <c r="M24" s="60" t="s">
        <v>374</v>
      </c>
      <c r="N24" s="56" t="s">
        <v>375</v>
      </c>
      <c r="O24" s="56" t="s">
        <v>376</v>
      </c>
      <c r="P24" s="56" t="s">
        <v>377</v>
      </c>
      <c r="Q24" s="56" t="s">
        <v>378</v>
      </c>
      <c r="R24" s="57" t="s">
        <v>379</v>
      </c>
      <c r="S24" s="60" t="s">
        <v>380</v>
      </c>
      <c r="T24" s="56" t="s">
        <v>381</v>
      </c>
      <c r="U24" s="56" t="s">
        <v>382</v>
      </c>
      <c r="V24" s="56" t="s">
        <v>383</v>
      </c>
      <c r="W24" s="56" t="s">
        <v>384</v>
      </c>
      <c r="X24" s="57" t="s">
        <v>385</v>
      </c>
      <c r="Y24" s="60" t="s">
        <v>380</v>
      </c>
      <c r="Z24" s="56" t="s">
        <v>381</v>
      </c>
      <c r="AA24" s="56" t="s">
        <v>382</v>
      </c>
      <c r="AB24" s="56" t="s">
        <v>383</v>
      </c>
      <c r="AC24" s="56" t="s">
        <v>384</v>
      </c>
      <c r="AD24" s="57" t="s">
        <v>385</v>
      </c>
      <c r="AE24" s="60" t="s">
        <v>240</v>
      </c>
      <c r="AF24" s="56" t="s">
        <v>240</v>
      </c>
      <c r="AG24" s="56" t="s">
        <v>240</v>
      </c>
      <c r="AH24" s="56" t="s">
        <v>240</v>
      </c>
      <c r="AI24" s="56" t="s">
        <v>240</v>
      </c>
      <c r="AJ24" s="56" t="s">
        <v>240</v>
      </c>
      <c r="AK24" s="56" t="s">
        <v>240</v>
      </c>
      <c r="AL24" s="56" t="s">
        <v>240</v>
      </c>
      <c r="AM24" s="56" t="s">
        <v>240</v>
      </c>
      <c r="AN24" s="56" t="s">
        <v>240</v>
      </c>
      <c r="AO24" s="56" t="s">
        <v>240</v>
      </c>
      <c r="AP24" s="57" t="s">
        <v>240</v>
      </c>
      <c r="AQ24" s="60" t="s">
        <v>240</v>
      </c>
      <c r="AR24" s="56" t="s">
        <v>240</v>
      </c>
      <c r="AS24" s="56" t="s">
        <v>240</v>
      </c>
      <c r="AT24" s="56" t="s">
        <v>240</v>
      </c>
      <c r="AU24" s="56" t="s">
        <v>240</v>
      </c>
      <c r="AV24" s="57" t="s">
        <v>240</v>
      </c>
      <c r="AW24" s="60" t="s">
        <v>240</v>
      </c>
      <c r="AX24" s="56" t="s">
        <v>240</v>
      </c>
      <c r="AY24" s="56" t="s">
        <v>240</v>
      </c>
      <c r="AZ24" s="56" t="s">
        <v>240</v>
      </c>
      <c r="BA24" s="56" t="s">
        <v>240</v>
      </c>
      <c r="BB24" s="57" t="s">
        <v>240</v>
      </c>
      <c r="BC24" s="56" t="s">
        <v>240</v>
      </c>
      <c r="BD24" s="56" t="s">
        <v>240</v>
      </c>
      <c r="BE24" s="56" t="s">
        <v>240</v>
      </c>
      <c r="BF24" s="56" t="s">
        <v>240</v>
      </c>
      <c r="BG24" s="56" t="s">
        <v>240</v>
      </c>
      <c r="BH24" s="56" t="s">
        <v>240</v>
      </c>
      <c r="BI24" s="60" t="s">
        <v>240</v>
      </c>
      <c r="BJ24" s="56" t="s">
        <v>240</v>
      </c>
      <c r="BK24" s="56" t="s">
        <v>240</v>
      </c>
      <c r="BL24" s="56" t="s">
        <v>240</v>
      </c>
      <c r="BM24" s="56" t="s">
        <v>240</v>
      </c>
      <c r="BN24" s="57" t="s">
        <v>240</v>
      </c>
      <c r="BO24" s="60" t="s">
        <v>240</v>
      </c>
      <c r="BP24" s="56" t="s">
        <v>240</v>
      </c>
      <c r="BQ24" s="56" t="s">
        <v>240</v>
      </c>
      <c r="BR24" s="56" t="s">
        <v>240</v>
      </c>
      <c r="BS24" s="56" t="s">
        <v>240</v>
      </c>
      <c r="BT24" s="57" t="s">
        <v>240</v>
      </c>
      <c r="BU24" s="60" t="s">
        <v>240</v>
      </c>
      <c r="BV24" s="56" t="s">
        <v>240</v>
      </c>
      <c r="BW24" s="56" t="s">
        <v>240</v>
      </c>
      <c r="BX24" s="56" t="s">
        <v>240</v>
      </c>
      <c r="BY24" s="56" t="s">
        <v>240</v>
      </c>
      <c r="BZ24" s="57" t="s">
        <v>240</v>
      </c>
    </row>
    <row r="25" spans="1:78" ht="15.75" customHeight="1">
      <c r="A25" s="17" t="s">
        <v>38</v>
      </c>
      <c r="B25" s="47" t="str">
        <f t="shared" si="2"/>
        <v>HB</v>
      </c>
      <c r="C25" s="60" t="s">
        <v>101</v>
      </c>
      <c r="D25" s="62">
        <f t="shared" si="1"/>
        <v>0</v>
      </c>
      <c r="E25" s="63"/>
      <c r="F25" s="64"/>
      <c r="G25" s="61"/>
      <c r="H25" s="65"/>
      <c r="I25" s="60" t="s">
        <v>386</v>
      </c>
      <c r="J25" s="56">
        <v>0</v>
      </c>
      <c r="K25" s="56" t="s">
        <v>387</v>
      </c>
      <c r="L25" s="57" t="s">
        <v>388</v>
      </c>
      <c r="M25" s="60" t="s">
        <v>389</v>
      </c>
      <c r="N25" s="56">
        <v>0</v>
      </c>
      <c r="O25" s="56">
        <v>0</v>
      </c>
      <c r="P25" s="56">
        <v>0</v>
      </c>
      <c r="Q25" s="56" t="s">
        <v>390</v>
      </c>
      <c r="R25" s="57" t="s">
        <v>391</v>
      </c>
      <c r="S25" s="60" t="s">
        <v>392</v>
      </c>
      <c r="T25" s="56">
        <v>0</v>
      </c>
      <c r="U25" s="56" t="s">
        <v>393</v>
      </c>
      <c r="V25" s="56">
        <v>0</v>
      </c>
      <c r="W25" s="56" t="s">
        <v>394</v>
      </c>
      <c r="X25" s="57" t="s">
        <v>395</v>
      </c>
      <c r="Y25" s="60" t="s">
        <v>396</v>
      </c>
      <c r="Z25" s="56">
        <v>0</v>
      </c>
      <c r="AA25" s="56" t="s">
        <v>397</v>
      </c>
      <c r="AB25" s="56">
        <v>0</v>
      </c>
      <c r="AC25" s="56" t="s">
        <v>398</v>
      </c>
      <c r="AD25" s="57">
        <v>0</v>
      </c>
      <c r="AE25" s="60" t="s">
        <v>399</v>
      </c>
      <c r="AF25" s="56">
        <v>0</v>
      </c>
      <c r="AG25" s="56" t="s">
        <v>400</v>
      </c>
      <c r="AH25" s="56">
        <v>0</v>
      </c>
      <c r="AI25" s="56" t="s">
        <v>401</v>
      </c>
      <c r="AJ25" s="56">
        <v>0</v>
      </c>
      <c r="AK25" s="56" t="s">
        <v>402</v>
      </c>
      <c r="AL25" s="56">
        <v>0</v>
      </c>
      <c r="AM25" s="56" t="s">
        <v>403</v>
      </c>
      <c r="AN25" s="56">
        <v>0</v>
      </c>
      <c r="AO25" s="56" t="s">
        <v>404</v>
      </c>
      <c r="AP25" s="57">
        <v>0</v>
      </c>
      <c r="AQ25" s="60" t="s">
        <v>155</v>
      </c>
      <c r="AR25" s="56">
        <v>0</v>
      </c>
      <c r="AS25" s="56" t="s">
        <v>156</v>
      </c>
      <c r="AT25" s="56">
        <v>0</v>
      </c>
      <c r="AU25" s="56" t="s">
        <v>405</v>
      </c>
      <c r="AV25" s="57" t="s">
        <v>158</v>
      </c>
      <c r="AW25" s="60" t="s">
        <v>392</v>
      </c>
      <c r="AX25" s="56">
        <v>0</v>
      </c>
      <c r="AY25" s="56" t="s">
        <v>393</v>
      </c>
      <c r="AZ25" s="56">
        <v>0</v>
      </c>
      <c r="BA25" s="56" t="s">
        <v>394</v>
      </c>
      <c r="BB25" s="57" t="s">
        <v>395</v>
      </c>
      <c r="BC25" s="56" t="s">
        <v>392</v>
      </c>
      <c r="BD25" s="56">
        <v>0</v>
      </c>
      <c r="BE25" s="56" t="s">
        <v>393</v>
      </c>
      <c r="BF25" s="56">
        <v>0</v>
      </c>
      <c r="BG25" s="56" t="s">
        <v>394</v>
      </c>
      <c r="BH25" s="56" t="s">
        <v>395</v>
      </c>
      <c r="BI25" s="60" t="s">
        <v>406</v>
      </c>
      <c r="BJ25" s="56">
        <v>0</v>
      </c>
      <c r="BK25" s="56" t="s">
        <v>407</v>
      </c>
      <c r="BL25" s="56">
        <v>0</v>
      </c>
      <c r="BM25" s="56" t="s">
        <v>408</v>
      </c>
      <c r="BN25" s="57" t="s">
        <v>409</v>
      </c>
      <c r="BO25" s="60" t="s">
        <v>410</v>
      </c>
      <c r="BP25" s="56">
        <v>0</v>
      </c>
      <c r="BQ25" s="56" t="s">
        <v>156</v>
      </c>
      <c r="BR25" s="56">
        <v>0</v>
      </c>
      <c r="BS25" s="56" t="s">
        <v>405</v>
      </c>
      <c r="BT25" s="57" t="s">
        <v>158</v>
      </c>
      <c r="BU25" s="60" t="s">
        <v>411</v>
      </c>
      <c r="BV25" s="56">
        <v>0</v>
      </c>
      <c r="BW25" s="56">
        <v>0</v>
      </c>
      <c r="BX25" s="56" t="s">
        <v>240</v>
      </c>
      <c r="BY25" s="56" t="s">
        <v>412</v>
      </c>
      <c r="BZ25" s="57" t="s">
        <v>413</v>
      </c>
    </row>
    <row r="26" spans="1:78" ht="15.75" customHeight="1">
      <c r="A26" s="17" t="s">
        <v>39</v>
      </c>
      <c r="B26" s="47" t="str">
        <f t="shared" si="2"/>
        <v>KG</v>
      </c>
      <c r="C26" s="60" t="s">
        <v>102</v>
      </c>
      <c r="D26" s="62">
        <f t="shared" si="1"/>
        <v>0</v>
      </c>
      <c r="E26" s="63"/>
      <c r="F26" s="64"/>
      <c r="G26" s="61"/>
      <c r="H26" s="65"/>
      <c r="I26" s="60" t="s">
        <v>414</v>
      </c>
      <c r="J26" s="56">
        <v>0</v>
      </c>
      <c r="K26" s="56" t="s">
        <v>415</v>
      </c>
      <c r="L26" s="57" t="s">
        <v>347</v>
      </c>
      <c r="M26" s="60" t="s">
        <v>416</v>
      </c>
      <c r="N26" s="56" t="s">
        <v>164</v>
      </c>
      <c r="O26" s="56" t="s">
        <v>417</v>
      </c>
      <c r="P26" s="56">
        <v>0</v>
      </c>
      <c r="Q26" s="56">
        <v>0</v>
      </c>
      <c r="R26" s="57" t="s">
        <v>167</v>
      </c>
      <c r="S26" s="60" t="s">
        <v>163</v>
      </c>
      <c r="T26" s="56" t="s">
        <v>164</v>
      </c>
      <c r="U26" s="56" t="s">
        <v>165</v>
      </c>
      <c r="V26" s="56">
        <v>0</v>
      </c>
      <c r="W26" s="56" t="s">
        <v>166</v>
      </c>
      <c r="X26" s="57" t="s">
        <v>167</v>
      </c>
      <c r="Y26" s="60" t="s">
        <v>163</v>
      </c>
      <c r="Z26" s="56" t="s">
        <v>164</v>
      </c>
      <c r="AA26" s="56" t="s">
        <v>165</v>
      </c>
      <c r="AB26" s="56">
        <v>0</v>
      </c>
      <c r="AC26" s="56" t="s">
        <v>166</v>
      </c>
      <c r="AD26" s="57" t="s">
        <v>167</v>
      </c>
      <c r="AE26" s="60" t="s">
        <v>418</v>
      </c>
      <c r="AF26" s="56" t="s">
        <v>164</v>
      </c>
      <c r="AG26" s="56" t="s">
        <v>165</v>
      </c>
      <c r="AH26" s="56">
        <v>0</v>
      </c>
      <c r="AI26" s="56" t="s">
        <v>166</v>
      </c>
      <c r="AJ26" s="56" t="s">
        <v>167</v>
      </c>
      <c r="AK26" s="56" t="s">
        <v>416</v>
      </c>
      <c r="AL26" s="56" t="s">
        <v>164</v>
      </c>
      <c r="AM26" s="56" t="s">
        <v>417</v>
      </c>
      <c r="AN26" s="56">
        <v>0</v>
      </c>
      <c r="AO26" s="56">
        <v>0</v>
      </c>
      <c r="AP26" s="57" t="s">
        <v>419</v>
      </c>
      <c r="AQ26" s="60" t="s">
        <v>418</v>
      </c>
      <c r="AR26" s="56" t="s">
        <v>164</v>
      </c>
      <c r="AS26" s="56" t="s">
        <v>165</v>
      </c>
      <c r="AT26" s="56">
        <v>0</v>
      </c>
      <c r="AU26" s="56" t="s">
        <v>166</v>
      </c>
      <c r="AV26" s="57" t="s">
        <v>167</v>
      </c>
      <c r="AW26" s="60" t="s">
        <v>420</v>
      </c>
      <c r="AX26" s="56" t="s">
        <v>421</v>
      </c>
      <c r="AY26" s="56" t="s">
        <v>422</v>
      </c>
      <c r="AZ26" s="56">
        <v>0</v>
      </c>
      <c r="BA26" s="56" t="s">
        <v>423</v>
      </c>
      <c r="BB26" s="57" t="s">
        <v>167</v>
      </c>
      <c r="BC26" s="56" t="s">
        <v>424</v>
      </c>
      <c r="BD26" s="56" t="s">
        <v>425</v>
      </c>
      <c r="BE26" s="56" t="s">
        <v>426</v>
      </c>
      <c r="BF26" s="56">
        <v>0</v>
      </c>
      <c r="BG26" s="56" t="s">
        <v>427</v>
      </c>
      <c r="BH26" s="56" t="s">
        <v>167</v>
      </c>
      <c r="BI26" s="60" t="s">
        <v>428</v>
      </c>
      <c r="BJ26" s="56">
        <v>0</v>
      </c>
      <c r="BK26" s="56" t="s">
        <v>429</v>
      </c>
      <c r="BL26" s="56">
        <v>0</v>
      </c>
      <c r="BM26" s="56" t="s">
        <v>430</v>
      </c>
      <c r="BN26" s="57" t="s">
        <v>431</v>
      </c>
      <c r="BO26" s="60" t="s">
        <v>432</v>
      </c>
      <c r="BP26" s="56">
        <v>0</v>
      </c>
      <c r="BQ26" s="56" t="s">
        <v>433</v>
      </c>
      <c r="BR26" s="56">
        <v>0</v>
      </c>
      <c r="BS26" s="56" t="s">
        <v>434</v>
      </c>
      <c r="BT26" s="57" t="s">
        <v>435</v>
      </c>
      <c r="BU26" s="60" t="s">
        <v>240</v>
      </c>
      <c r="BV26" s="56" t="s">
        <v>240</v>
      </c>
      <c r="BW26" s="56" t="s">
        <v>240</v>
      </c>
      <c r="BX26" s="56" t="s">
        <v>240</v>
      </c>
      <c r="BY26" s="56" t="s">
        <v>240</v>
      </c>
      <c r="BZ26" s="57" t="s">
        <v>240</v>
      </c>
    </row>
    <row r="27" spans="1:78" s="24" customFormat="1" ht="15.75" customHeight="1">
      <c r="A27" s="17" t="s">
        <v>62</v>
      </c>
      <c r="B27" s="47" t="str">
        <f t="shared" si="2"/>
        <v>KG (m)</v>
      </c>
      <c r="C27" s="60" t="s">
        <v>103</v>
      </c>
      <c r="D27" s="62">
        <f t="shared" si="1"/>
        <v>0</v>
      </c>
      <c r="E27" s="63"/>
      <c r="F27" s="64"/>
      <c r="G27" s="61"/>
      <c r="H27" s="65"/>
      <c r="I27" s="60" t="s">
        <v>436</v>
      </c>
      <c r="J27" s="56" t="s">
        <v>240</v>
      </c>
      <c r="K27" s="56" t="s">
        <v>437</v>
      </c>
      <c r="L27" s="57" t="s">
        <v>240</v>
      </c>
      <c r="M27" s="60" t="s">
        <v>416</v>
      </c>
      <c r="N27" s="56" t="s">
        <v>164</v>
      </c>
      <c r="O27" s="56" t="s">
        <v>417</v>
      </c>
      <c r="P27" s="56">
        <v>0</v>
      </c>
      <c r="Q27" s="56">
        <v>0</v>
      </c>
      <c r="R27" s="57" t="s">
        <v>167</v>
      </c>
      <c r="S27" s="60" t="s">
        <v>163</v>
      </c>
      <c r="T27" s="56" t="s">
        <v>164</v>
      </c>
      <c r="U27" s="56" t="s">
        <v>165</v>
      </c>
      <c r="V27" s="56">
        <v>0</v>
      </c>
      <c r="W27" s="56" t="s">
        <v>166</v>
      </c>
      <c r="X27" s="57" t="s">
        <v>167</v>
      </c>
      <c r="Y27" s="60" t="s">
        <v>240</v>
      </c>
      <c r="Z27" s="56" t="s">
        <v>240</v>
      </c>
      <c r="AA27" s="56" t="s">
        <v>240</v>
      </c>
      <c r="AB27" s="56" t="s">
        <v>240</v>
      </c>
      <c r="AC27" s="56" t="s">
        <v>240</v>
      </c>
      <c r="AD27" s="57" t="s">
        <v>240</v>
      </c>
      <c r="AE27" s="60" t="s">
        <v>240</v>
      </c>
      <c r="AF27" s="56" t="s">
        <v>240</v>
      </c>
      <c r="AG27" s="56" t="s">
        <v>240</v>
      </c>
      <c r="AH27" s="56" t="s">
        <v>240</v>
      </c>
      <c r="AI27" s="56" t="s">
        <v>240</v>
      </c>
      <c r="AJ27" s="56" t="s">
        <v>240</v>
      </c>
      <c r="AK27" s="56" t="s">
        <v>240</v>
      </c>
      <c r="AL27" s="56" t="s">
        <v>240</v>
      </c>
      <c r="AM27" s="56" t="s">
        <v>240</v>
      </c>
      <c r="AN27" s="56" t="s">
        <v>240</v>
      </c>
      <c r="AO27" s="56" t="s">
        <v>240</v>
      </c>
      <c r="AP27" s="57" t="s">
        <v>240</v>
      </c>
      <c r="AQ27" s="60" t="s">
        <v>240</v>
      </c>
      <c r="AR27" s="56" t="s">
        <v>240</v>
      </c>
      <c r="AS27" s="56" t="s">
        <v>240</v>
      </c>
      <c r="AT27" s="56" t="s">
        <v>240</v>
      </c>
      <c r="AU27" s="56" t="s">
        <v>240</v>
      </c>
      <c r="AV27" s="57" t="s">
        <v>240</v>
      </c>
      <c r="AW27" s="60" t="s">
        <v>240</v>
      </c>
      <c r="AX27" s="56" t="s">
        <v>240</v>
      </c>
      <c r="AY27" s="56" t="s">
        <v>240</v>
      </c>
      <c r="AZ27" s="56" t="s">
        <v>240</v>
      </c>
      <c r="BA27" s="56" t="s">
        <v>240</v>
      </c>
      <c r="BB27" s="57" t="s">
        <v>240</v>
      </c>
      <c r="BC27" s="56" t="s">
        <v>424</v>
      </c>
      <c r="BD27" s="56" t="s">
        <v>425</v>
      </c>
      <c r="BE27" s="56" t="s">
        <v>426</v>
      </c>
      <c r="BF27" s="56">
        <v>0</v>
      </c>
      <c r="BG27" s="56" t="s">
        <v>427</v>
      </c>
      <c r="BH27" s="56" t="s">
        <v>167</v>
      </c>
      <c r="BI27" s="60" t="s">
        <v>240</v>
      </c>
      <c r="BJ27" s="56" t="s">
        <v>240</v>
      </c>
      <c r="BK27" s="56" t="s">
        <v>240</v>
      </c>
      <c r="BL27" s="56" t="s">
        <v>240</v>
      </c>
      <c r="BM27" s="56" t="s">
        <v>240</v>
      </c>
      <c r="BN27" s="57" t="s">
        <v>240</v>
      </c>
      <c r="BO27" s="60">
        <v>0</v>
      </c>
      <c r="BP27" s="56">
        <v>0</v>
      </c>
      <c r="BQ27" s="56">
        <v>0</v>
      </c>
      <c r="BR27" s="56">
        <v>0</v>
      </c>
      <c r="BS27" s="56">
        <v>0</v>
      </c>
      <c r="BT27" s="57">
        <v>0</v>
      </c>
      <c r="BU27" s="60">
        <v>0</v>
      </c>
      <c r="BV27" s="56">
        <v>0</v>
      </c>
      <c r="BW27" s="56">
        <v>0</v>
      </c>
      <c r="BX27" s="56">
        <v>0</v>
      </c>
      <c r="BY27" s="56">
        <v>0</v>
      </c>
      <c r="BZ27" s="57">
        <v>0</v>
      </c>
    </row>
    <row r="28" spans="1:78" s="24" customFormat="1" ht="15.75" customHeight="1">
      <c r="A28" s="17" t="s">
        <v>40</v>
      </c>
      <c r="B28" s="47" t="str">
        <f t="shared" si="2"/>
        <v>KAR</v>
      </c>
      <c r="C28" s="60" t="s">
        <v>104</v>
      </c>
      <c r="D28" s="62">
        <f t="shared" si="1"/>
        <v>0</v>
      </c>
      <c r="E28" s="63"/>
      <c r="F28" s="64"/>
      <c r="G28" s="61"/>
      <c r="H28" s="65"/>
      <c r="I28" s="60" t="s">
        <v>438</v>
      </c>
      <c r="J28" s="56">
        <v>0.9375</v>
      </c>
      <c r="K28" s="56" t="s">
        <v>439</v>
      </c>
      <c r="L28" s="57" t="s">
        <v>440</v>
      </c>
      <c r="M28" s="60" t="s">
        <v>441</v>
      </c>
      <c r="N28" s="56" t="s">
        <v>442</v>
      </c>
      <c r="O28" s="56" t="s">
        <v>443</v>
      </c>
      <c r="P28" s="56">
        <v>0</v>
      </c>
      <c r="Q28" s="56">
        <v>0</v>
      </c>
      <c r="R28" s="57" t="s">
        <v>444</v>
      </c>
      <c r="S28" s="60" t="s">
        <v>445</v>
      </c>
      <c r="T28" s="56" t="s">
        <v>446</v>
      </c>
      <c r="U28" s="56" t="s">
        <v>447</v>
      </c>
      <c r="V28" s="56">
        <v>0</v>
      </c>
      <c r="W28" s="56" t="s">
        <v>448</v>
      </c>
      <c r="X28" s="57" t="s">
        <v>449</v>
      </c>
      <c r="Y28" s="60" t="s">
        <v>450</v>
      </c>
      <c r="Z28" s="56">
        <v>0</v>
      </c>
      <c r="AA28" s="56" t="s">
        <v>451</v>
      </c>
      <c r="AB28" s="56">
        <v>0</v>
      </c>
      <c r="AC28" s="56" t="s">
        <v>452</v>
      </c>
      <c r="AD28" s="57">
        <v>0</v>
      </c>
      <c r="AE28" s="60" t="s">
        <v>240</v>
      </c>
      <c r="AF28" s="56" t="s">
        <v>240</v>
      </c>
      <c r="AG28" s="56" t="s">
        <v>240</v>
      </c>
      <c r="AH28" s="56" t="s">
        <v>240</v>
      </c>
      <c r="AI28" s="56" t="s">
        <v>240</v>
      </c>
      <c r="AJ28" s="56" t="s">
        <v>240</v>
      </c>
      <c r="AK28" s="56" t="s">
        <v>240</v>
      </c>
      <c r="AL28" s="56" t="s">
        <v>240</v>
      </c>
      <c r="AM28" s="56" t="s">
        <v>240</v>
      </c>
      <c r="AN28" s="56" t="s">
        <v>240</v>
      </c>
      <c r="AO28" s="56" t="s">
        <v>240</v>
      </c>
      <c r="AP28" s="57" t="s">
        <v>240</v>
      </c>
      <c r="AQ28" s="60" t="s">
        <v>445</v>
      </c>
      <c r="AR28" s="56" t="s">
        <v>446</v>
      </c>
      <c r="AS28" s="56" t="s">
        <v>447</v>
      </c>
      <c r="AT28" s="56">
        <v>0</v>
      </c>
      <c r="AU28" s="56" t="s">
        <v>448</v>
      </c>
      <c r="AV28" s="57" t="s">
        <v>449</v>
      </c>
      <c r="AW28" s="60" t="s">
        <v>240</v>
      </c>
      <c r="AX28" s="56" t="s">
        <v>240</v>
      </c>
      <c r="AY28" s="56" t="s">
        <v>240</v>
      </c>
      <c r="AZ28" s="56" t="s">
        <v>240</v>
      </c>
      <c r="BA28" s="56" t="s">
        <v>240</v>
      </c>
      <c r="BB28" s="57" t="s">
        <v>240</v>
      </c>
      <c r="BC28" s="56" t="s">
        <v>240</v>
      </c>
      <c r="BD28" s="56" t="s">
        <v>240</v>
      </c>
      <c r="BE28" s="56" t="s">
        <v>240</v>
      </c>
      <c r="BF28" s="56" t="s">
        <v>240</v>
      </c>
      <c r="BG28" s="56" t="s">
        <v>240</v>
      </c>
      <c r="BH28" s="56" t="s">
        <v>240</v>
      </c>
      <c r="BI28" s="60" t="s">
        <v>240</v>
      </c>
      <c r="BJ28" s="56" t="s">
        <v>240</v>
      </c>
      <c r="BK28" s="56" t="s">
        <v>240</v>
      </c>
      <c r="BL28" s="56" t="s">
        <v>240</v>
      </c>
      <c r="BM28" s="56" t="s">
        <v>240</v>
      </c>
      <c r="BN28" s="57" t="s">
        <v>240</v>
      </c>
      <c r="BO28" s="60" t="s">
        <v>240</v>
      </c>
      <c r="BP28" s="56" t="s">
        <v>240</v>
      </c>
      <c r="BQ28" s="56" t="s">
        <v>240</v>
      </c>
      <c r="BR28" s="56" t="s">
        <v>240</v>
      </c>
      <c r="BS28" s="56" t="s">
        <v>240</v>
      </c>
      <c r="BT28" s="57" t="s">
        <v>240</v>
      </c>
      <c r="BU28" s="60" t="s">
        <v>240</v>
      </c>
      <c r="BV28" s="56" t="s">
        <v>240</v>
      </c>
      <c r="BW28" s="56" t="s">
        <v>240</v>
      </c>
      <c r="BX28" s="56" t="s">
        <v>240</v>
      </c>
      <c r="BY28" s="56" t="s">
        <v>240</v>
      </c>
      <c r="BZ28" s="57" t="s">
        <v>240</v>
      </c>
    </row>
    <row r="29" spans="1:78" s="24" customFormat="1" ht="15.75" customHeight="1">
      <c r="A29" s="17" t="s">
        <v>41</v>
      </c>
      <c r="B29" s="47" t="str">
        <f t="shared" si="2"/>
        <v>KING</v>
      </c>
      <c r="C29" s="60" t="s">
        <v>105</v>
      </c>
      <c r="D29" s="62">
        <f t="shared" si="1"/>
        <v>0</v>
      </c>
      <c r="E29" s="63"/>
      <c r="F29" s="64"/>
      <c r="G29" s="61"/>
      <c r="H29" s="65"/>
      <c r="I29" s="60" t="s">
        <v>453</v>
      </c>
      <c r="J29" s="56">
        <v>0</v>
      </c>
      <c r="K29" s="56">
        <v>0</v>
      </c>
      <c r="L29" s="57" t="s">
        <v>454</v>
      </c>
      <c r="M29" s="60" t="s">
        <v>455</v>
      </c>
      <c r="N29" s="56" t="s">
        <v>456</v>
      </c>
      <c r="O29" s="56" t="s">
        <v>457</v>
      </c>
      <c r="P29" s="56">
        <v>0</v>
      </c>
      <c r="Q29" s="56" t="s">
        <v>458</v>
      </c>
      <c r="R29" s="57" t="s">
        <v>459</v>
      </c>
      <c r="S29" s="60" t="s">
        <v>455</v>
      </c>
      <c r="T29" s="56" t="s">
        <v>456</v>
      </c>
      <c r="U29" s="56" t="s">
        <v>457</v>
      </c>
      <c r="V29" s="56">
        <v>0</v>
      </c>
      <c r="W29" s="56" t="s">
        <v>458</v>
      </c>
      <c r="X29" s="57" t="s">
        <v>459</v>
      </c>
      <c r="Y29" s="60">
        <v>0</v>
      </c>
      <c r="Z29" s="56">
        <v>0</v>
      </c>
      <c r="AA29" s="56">
        <v>0</v>
      </c>
      <c r="AB29" s="56">
        <v>0</v>
      </c>
      <c r="AC29" s="56">
        <v>0</v>
      </c>
      <c r="AD29" s="57">
        <v>0</v>
      </c>
      <c r="AE29" s="60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 t="s">
        <v>460</v>
      </c>
      <c r="AL29" s="56">
        <v>0</v>
      </c>
      <c r="AM29" s="56" t="s">
        <v>461</v>
      </c>
      <c r="AN29" s="56">
        <v>0</v>
      </c>
      <c r="AO29" s="56" t="s">
        <v>461</v>
      </c>
      <c r="AP29" s="57">
        <v>0</v>
      </c>
      <c r="AQ29" s="60" t="s">
        <v>462</v>
      </c>
      <c r="AR29" s="56">
        <v>0</v>
      </c>
      <c r="AS29" s="56" t="s">
        <v>463</v>
      </c>
      <c r="AT29" s="56">
        <v>0</v>
      </c>
      <c r="AU29" s="56" t="s">
        <v>464</v>
      </c>
      <c r="AV29" s="57">
        <v>0</v>
      </c>
      <c r="AW29" s="60">
        <v>0</v>
      </c>
      <c r="AX29" s="56">
        <v>0</v>
      </c>
      <c r="AY29" s="56">
        <v>0</v>
      </c>
      <c r="AZ29" s="56">
        <v>0</v>
      </c>
      <c r="BA29" s="56">
        <v>0</v>
      </c>
      <c r="BB29" s="57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60" t="s">
        <v>455</v>
      </c>
      <c r="BJ29" s="56" t="s">
        <v>465</v>
      </c>
      <c r="BK29" s="56" t="s">
        <v>457</v>
      </c>
      <c r="BL29" s="56">
        <v>0</v>
      </c>
      <c r="BM29" s="56" t="s">
        <v>458</v>
      </c>
      <c r="BN29" s="57" t="s">
        <v>466</v>
      </c>
      <c r="BO29" s="60" t="s">
        <v>240</v>
      </c>
      <c r="BP29" s="56" t="s">
        <v>240</v>
      </c>
      <c r="BQ29" s="56" t="s">
        <v>240</v>
      </c>
      <c r="BR29" s="56" t="s">
        <v>240</v>
      </c>
      <c r="BS29" s="56" t="s">
        <v>240</v>
      </c>
      <c r="BT29" s="57" t="s">
        <v>240</v>
      </c>
      <c r="BU29" s="60" t="s">
        <v>240</v>
      </c>
      <c r="BV29" s="56" t="s">
        <v>240</v>
      </c>
      <c r="BW29" s="56" t="s">
        <v>240</v>
      </c>
      <c r="BX29" s="56" t="s">
        <v>240</v>
      </c>
      <c r="BY29" s="56" t="s">
        <v>240</v>
      </c>
      <c r="BZ29" s="57" t="s">
        <v>240</v>
      </c>
    </row>
    <row r="30" spans="1:78" s="24" customFormat="1" ht="15.75" customHeight="1">
      <c r="A30" s="17" t="s">
        <v>42</v>
      </c>
      <c r="B30" s="47" t="str">
        <f t="shared" si="2"/>
        <v>LOCK</v>
      </c>
      <c r="C30" s="60" t="s">
        <v>106</v>
      </c>
      <c r="D30" s="62">
        <f t="shared" si="1"/>
        <v>0</v>
      </c>
      <c r="E30" s="63"/>
      <c r="F30" s="64"/>
      <c r="G30" s="61"/>
      <c r="H30" s="65"/>
      <c r="I30" s="60" t="s">
        <v>467</v>
      </c>
      <c r="J30" s="56">
        <v>0</v>
      </c>
      <c r="K30" s="56">
        <v>0</v>
      </c>
      <c r="L30" s="57" t="s">
        <v>281</v>
      </c>
      <c r="M30" s="60" t="s">
        <v>468</v>
      </c>
      <c r="N30" s="56" t="s">
        <v>469</v>
      </c>
      <c r="O30" s="56" t="s">
        <v>470</v>
      </c>
      <c r="P30" s="56">
        <v>0</v>
      </c>
      <c r="Q30" s="56" t="s">
        <v>471</v>
      </c>
      <c r="R30" s="57" t="s">
        <v>472</v>
      </c>
      <c r="S30" s="60" t="s">
        <v>473</v>
      </c>
      <c r="T30" s="56" t="s">
        <v>469</v>
      </c>
      <c r="U30" s="56">
        <v>0</v>
      </c>
      <c r="V30" s="56">
        <v>0</v>
      </c>
      <c r="W30" s="56" t="s">
        <v>474</v>
      </c>
      <c r="X30" s="57" t="s">
        <v>475</v>
      </c>
      <c r="Y30" s="60" t="s">
        <v>240</v>
      </c>
      <c r="Z30" s="56" t="s">
        <v>240</v>
      </c>
      <c r="AA30" s="56" t="s">
        <v>240</v>
      </c>
      <c r="AB30" s="56" t="s">
        <v>240</v>
      </c>
      <c r="AC30" s="56" t="s">
        <v>240</v>
      </c>
      <c r="AD30" s="57" t="s">
        <v>240</v>
      </c>
      <c r="AE30" s="60" t="s">
        <v>240</v>
      </c>
      <c r="AF30" s="56" t="s">
        <v>240</v>
      </c>
      <c r="AG30" s="56" t="s">
        <v>240</v>
      </c>
      <c r="AH30" s="56" t="s">
        <v>240</v>
      </c>
      <c r="AI30" s="56" t="s">
        <v>240</v>
      </c>
      <c r="AJ30" s="56">
        <v>0</v>
      </c>
      <c r="AK30" s="56" t="s">
        <v>240</v>
      </c>
      <c r="AL30" s="56" t="s">
        <v>240</v>
      </c>
      <c r="AM30" s="56" t="s">
        <v>240</v>
      </c>
      <c r="AN30" s="56" t="s">
        <v>240</v>
      </c>
      <c r="AO30" s="56" t="s">
        <v>240</v>
      </c>
      <c r="AP30" s="57" t="s">
        <v>240</v>
      </c>
      <c r="AQ30" s="60" t="s">
        <v>240</v>
      </c>
      <c r="AR30" s="56" t="s">
        <v>240</v>
      </c>
      <c r="AS30" s="56" t="s">
        <v>240</v>
      </c>
      <c r="AT30" s="56" t="s">
        <v>240</v>
      </c>
      <c r="AU30" s="56" t="s">
        <v>240</v>
      </c>
      <c r="AV30" s="57" t="s">
        <v>240</v>
      </c>
      <c r="AW30" s="60" t="s">
        <v>240</v>
      </c>
      <c r="AX30" s="56" t="s">
        <v>240</v>
      </c>
      <c r="AY30" s="56" t="s">
        <v>240</v>
      </c>
      <c r="AZ30" s="56" t="s">
        <v>240</v>
      </c>
      <c r="BA30" s="56" t="s">
        <v>240</v>
      </c>
      <c r="BB30" s="57" t="s">
        <v>240</v>
      </c>
      <c r="BC30" s="56" t="s">
        <v>240</v>
      </c>
      <c r="BD30" s="56" t="s">
        <v>240</v>
      </c>
      <c r="BE30" s="56" t="s">
        <v>240</v>
      </c>
      <c r="BF30" s="56" t="s">
        <v>240</v>
      </c>
      <c r="BG30" s="56" t="s">
        <v>240</v>
      </c>
      <c r="BH30" s="56" t="s">
        <v>240</v>
      </c>
      <c r="BI30" s="60" t="s">
        <v>473</v>
      </c>
      <c r="BJ30" s="56" t="s">
        <v>469</v>
      </c>
      <c r="BK30" s="56">
        <v>0</v>
      </c>
      <c r="BL30" s="56">
        <v>0</v>
      </c>
      <c r="BM30" s="56" t="s">
        <v>474</v>
      </c>
      <c r="BN30" s="57" t="s">
        <v>475</v>
      </c>
      <c r="BO30" s="60" t="s">
        <v>240</v>
      </c>
      <c r="BP30" s="56" t="s">
        <v>240</v>
      </c>
      <c r="BQ30" s="56" t="s">
        <v>240</v>
      </c>
      <c r="BR30" s="56" t="s">
        <v>240</v>
      </c>
      <c r="BS30" s="56" t="s">
        <v>240</v>
      </c>
      <c r="BT30" s="57" t="s">
        <v>240</v>
      </c>
      <c r="BU30" s="60" t="s">
        <v>240</v>
      </c>
      <c r="BV30" s="56" t="s">
        <v>240</v>
      </c>
      <c r="BW30" s="56" t="s">
        <v>240</v>
      </c>
      <c r="BX30" s="56" t="s">
        <v>240</v>
      </c>
      <c r="BY30" s="56" t="s">
        <v>240</v>
      </c>
      <c r="BZ30" s="57" t="s">
        <v>240</v>
      </c>
    </row>
    <row r="31" spans="1:78" ht="15.75" customHeight="1">
      <c r="A31" s="17" t="s">
        <v>43</v>
      </c>
      <c r="B31" s="47" t="str">
        <f t="shared" si="2"/>
        <v>MP</v>
      </c>
      <c r="C31" s="60" t="s">
        <v>107</v>
      </c>
      <c r="D31" s="62">
        <f t="shared" si="1"/>
        <v>0</v>
      </c>
      <c r="E31" s="63"/>
      <c r="F31" s="64"/>
      <c r="G31" s="61"/>
      <c r="H31" s="65"/>
      <c r="I31" s="60" t="s">
        <v>476</v>
      </c>
      <c r="J31" s="56" t="s">
        <v>477</v>
      </c>
      <c r="K31" s="56" t="s">
        <v>270</v>
      </c>
      <c r="L31" s="57" t="s">
        <v>271</v>
      </c>
      <c r="M31" s="60" t="s">
        <v>478</v>
      </c>
      <c r="N31" s="56" t="s">
        <v>479</v>
      </c>
      <c r="O31" s="56">
        <v>0</v>
      </c>
      <c r="P31" s="56" t="s">
        <v>480</v>
      </c>
      <c r="Q31" s="56" t="s">
        <v>481</v>
      </c>
      <c r="R31" s="57">
        <v>0</v>
      </c>
      <c r="S31" s="60" t="s">
        <v>478</v>
      </c>
      <c r="T31" s="56" t="s">
        <v>479</v>
      </c>
      <c r="U31" s="56">
        <v>0</v>
      </c>
      <c r="V31" s="56">
        <v>0</v>
      </c>
      <c r="W31" s="56">
        <v>0</v>
      </c>
      <c r="X31" s="57" t="s">
        <v>482</v>
      </c>
      <c r="Y31" s="60" t="s">
        <v>483</v>
      </c>
      <c r="Z31" s="56" t="s">
        <v>479</v>
      </c>
      <c r="AA31" s="56" t="s">
        <v>484</v>
      </c>
      <c r="AB31" s="56">
        <v>0</v>
      </c>
      <c r="AC31" s="56">
        <v>0</v>
      </c>
      <c r="AD31" s="57">
        <v>0</v>
      </c>
      <c r="AE31" s="60" t="s">
        <v>240</v>
      </c>
      <c r="AF31" s="56" t="s">
        <v>240</v>
      </c>
      <c r="AG31" s="56" t="s">
        <v>240</v>
      </c>
      <c r="AH31" s="56" t="s">
        <v>240</v>
      </c>
      <c r="AI31" s="56" t="s">
        <v>240</v>
      </c>
      <c r="AJ31" s="56" t="s">
        <v>240</v>
      </c>
      <c r="AK31" s="56" t="s">
        <v>240</v>
      </c>
      <c r="AL31" s="56" t="s">
        <v>240</v>
      </c>
      <c r="AM31" s="56" t="s">
        <v>240</v>
      </c>
      <c r="AN31" s="56" t="s">
        <v>240</v>
      </c>
      <c r="AO31" s="56" t="s">
        <v>240</v>
      </c>
      <c r="AP31" s="57" t="s">
        <v>240</v>
      </c>
      <c r="AQ31" s="60" t="s">
        <v>240</v>
      </c>
      <c r="AR31" s="56" t="s">
        <v>240</v>
      </c>
      <c r="AS31" s="56" t="s">
        <v>240</v>
      </c>
      <c r="AT31" s="56" t="s">
        <v>240</v>
      </c>
      <c r="AU31" s="56" t="s">
        <v>240</v>
      </c>
      <c r="AV31" s="57" t="s">
        <v>240</v>
      </c>
      <c r="AW31" s="60" t="s">
        <v>240</v>
      </c>
      <c r="AX31" s="56" t="s">
        <v>240</v>
      </c>
      <c r="AY31" s="56" t="s">
        <v>240</v>
      </c>
      <c r="AZ31" s="56" t="s">
        <v>240</v>
      </c>
      <c r="BA31" s="56" t="s">
        <v>240</v>
      </c>
      <c r="BB31" s="57" t="s">
        <v>240</v>
      </c>
      <c r="BC31" s="56" t="s">
        <v>240</v>
      </c>
      <c r="BD31" s="56" t="s">
        <v>240</v>
      </c>
      <c r="BE31" s="56" t="s">
        <v>240</v>
      </c>
      <c r="BF31" s="56" t="s">
        <v>240</v>
      </c>
      <c r="BG31" s="56" t="s">
        <v>240</v>
      </c>
      <c r="BH31" s="56" t="s">
        <v>240</v>
      </c>
      <c r="BI31" s="60" t="s">
        <v>485</v>
      </c>
      <c r="BJ31" s="56" t="s">
        <v>479</v>
      </c>
      <c r="BK31" s="56" t="s">
        <v>486</v>
      </c>
      <c r="BL31" s="56">
        <v>0</v>
      </c>
      <c r="BM31" s="56">
        <v>0</v>
      </c>
      <c r="BN31" s="57" t="s">
        <v>487</v>
      </c>
      <c r="BO31" s="60" t="s">
        <v>240</v>
      </c>
      <c r="BP31" s="56" t="s">
        <v>240</v>
      </c>
      <c r="BQ31" s="56" t="s">
        <v>240</v>
      </c>
      <c r="BR31" s="56" t="s">
        <v>240</v>
      </c>
      <c r="BS31" s="56" t="s">
        <v>240</v>
      </c>
      <c r="BT31" s="57" t="s">
        <v>240</v>
      </c>
      <c r="BU31" s="60" t="s">
        <v>240</v>
      </c>
      <c r="BV31" s="56" t="s">
        <v>240</v>
      </c>
      <c r="BW31" s="56" t="s">
        <v>240</v>
      </c>
      <c r="BX31" s="56" t="s">
        <v>240</v>
      </c>
      <c r="BY31" s="56" t="s">
        <v>240</v>
      </c>
      <c r="BZ31" s="57" t="s">
        <v>240</v>
      </c>
    </row>
    <row r="32" spans="1:78" ht="15.75" customHeight="1">
      <c r="A32" s="17" t="s">
        <v>44</v>
      </c>
      <c r="B32" s="47" t="str">
        <f t="shared" si="2"/>
        <v>MONT</v>
      </c>
      <c r="C32" s="60" t="s">
        <v>108</v>
      </c>
      <c r="D32" s="62">
        <f t="shared" si="1"/>
        <v>0</v>
      </c>
      <c r="E32" s="63"/>
      <c r="F32" s="64"/>
      <c r="G32" s="61"/>
      <c r="H32" s="65"/>
      <c r="I32" s="60" t="s">
        <v>488</v>
      </c>
      <c r="J32" s="56">
        <v>0</v>
      </c>
      <c r="K32" s="56" t="s">
        <v>489</v>
      </c>
      <c r="L32" s="57" t="s">
        <v>440</v>
      </c>
      <c r="M32" s="60" t="s">
        <v>490</v>
      </c>
      <c r="N32" s="56" t="s">
        <v>491</v>
      </c>
      <c r="O32" s="56" t="s">
        <v>492</v>
      </c>
      <c r="P32" s="56">
        <v>0</v>
      </c>
      <c r="Q32" s="56">
        <v>0</v>
      </c>
      <c r="R32" s="57" t="s">
        <v>493</v>
      </c>
      <c r="S32" s="60" t="s">
        <v>494</v>
      </c>
      <c r="T32" s="56" t="s">
        <v>495</v>
      </c>
      <c r="U32" s="56" t="s">
        <v>496</v>
      </c>
      <c r="V32" s="56">
        <v>0</v>
      </c>
      <c r="W32" s="56" t="s">
        <v>497</v>
      </c>
      <c r="X32" s="57" t="s">
        <v>498</v>
      </c>
      <c r="Y32" s="60" t="s">
        <v>494</v>
      </c>
      <c r="Z32" s="56" t="s">
        <v>495</v>
      </c>
      <c r="AA32" s="56" t="s">
        <v>496</v>
      </c>
      <c r="AB32" s="56">
        <v>0</v>
      </c>
      <c r="AC32" s="56" t="s">
        <v>497</v>
      </c>
      <c r="AD32" s="57" t="s">
        <v>498</v>
      </c>
      <c r="AE32" s="60" t="s">
        <v>240</v>
      </c>
      <c r="AF32" s="56" t="s">
        <v>240</v>
      </c>
      <c r="AG32" s="56" t="s">
        <v>240</v>
      </c>
      <c r="AH32" s="56" t="s">
        <v>240</v>
      </c>
      <c r="AI32" s="56" t="s">
        <v>240</v>
      </c>
      <c r="AJ32" s="56" t="s">
        <v>240</v>
      </c>
      <c r="AK32" s="56" t="s">
        <v>240</v>
      </c>
      <c r="AL32" s="56" t="s">
        <v>240</v>
      </c>
      <c r="AM32" s="56" t="s">
        <v>240</v>
      </c>
      <c r="AN32" s="56" t="s">
        <v>240</v>
      </c>
      <c r="AO32" s="56" t="s">
        <v>240</v>
      </c>
      <c r="AP32" s="57" t="s">
        <v>240</v>
      </c>
      <c r="AQ32" s="60" t="s">
        <v>499</v>
      </c>
      <c r="AR32" s="56" t="s">
        <v>500</v>
      </c>
      <c r="AS32" s="56" t="s">
        <v>240</v>
      </c>
      <c r="AT32" s="56" t="s">
        <v>240</v>
      </c>
      <c r="AU32" s="56" t="s">
        <v>501</v>
      </c>
      <c r="AV32" s="57" t="s">
        <v>502</v>
      </c>
      <c r="AW32" s="60" t="s">
        <v>240</v>
      </c>
      <c r="AX32" s="56" t="s">
        <v>240</v>
      </c>
      <c r="AY32" s="56" t="s">
        <v>240</v>
      </c>
      <c r="AZ32" s="56" t="s">
        <v>240</v>
      </c>
      <c r="BA32" s="56" t="s">
        <v>240</v>
      </c>
      <c r="BB32" s="57" t="s">
        <v>240</v>
      </c>
      <c r="BC32" s="56" t="s">
        <v>240</v>
      </c>
      <c r="BD32" s="56" t="s">
        <v>240</v>
      </c>
      <c r="BE32" s="56" t="s">
        <v>240</v>
      </c>
      <c r="BF32" s="56" t="s">
        <v>240</v>
      </c>
      <c r="BG32" s="56" t="s">
        <v>240</v>
      </c>
      <c r="BH32" s="56" t="s">
        <v>240</v>
      </c>
      <c r="BI32" s="60" t="s">
        <v>240</v>
      </c>
      <c r="BJ32" s="56" t="s">
        <v>240</v>
      </c>
      <c r="BK32" s="56" t="s">
        <v>240</v>
      </c>
      <c r="BL32" s="56" t="s">
        <v>240</v>
      </c>
      <c r="BM32" s="56" t="s">
        <v>240</v>
      </c>
      <c r="BN32" s="57" t="s">
        <v>240</v>
      </c>
      <c r="BO32" s="60" t="s">
        <v>240</v>
      </c>
      <c r="BP32" s="56" t="s">
        <v>240</v>
      </c>
      <c r="BQ32" s="56" t="s">
        <v>240</v>
      </c>
      <c r="BR32" s="56" t="s">
        <v>240</v>
      </c>
      <c r="BS32" s="56" t="s">
        <v>240</v>
      </c>
      <c r="BT32" s="57" t="s">
        <v>240</v>
      </c>
      <c r="BU32" s="60" t="s">
        <v>240</v>
      </c>
      <c r="BV32" s="56" t="s">
        <v>240</v>
      </c>
      <c r="BW32" s="56" t="s">
        <v>240</v>
      </c>
      <c r="BX32" s="56" t="s">
        <v>240</v>
      </c>
      <c r="BY32" s="56" t="s">
        <v>240</v>
      </c>
      <c r="BZ32" s="57" t="s">
        <v>240</v>
      </c>
    </row>
    <row r="33" spans="1:78" ht="15.75" customHeight="1">
      <c r="A33" s="17" t="s">
        <v>45</v>
      </c>
      <c r="B33" s="47" t="str">
        <f t="shared" si="2"/>
        <v>NB</v>
      </c>
      <c r="C33" s="60" t="s">
        <v>109</v>
      </c>
      <c r="D33" s="62">
        <f t="shared" si="1"/>
        <v>0</v>
      </c>
      <c r="E33" s="63"/>
      <c r="F33" s="64"/>
      <c r="G33" s="61"/>
      <c r="H33" s="65"/>
      <c r="I33" s="60" t="s">
        <v>503</v>
      </c>
      <c r="J33" s="56">
        <v>0</v>
      </c>
      <c r="K33" s="56" t="s">
        <v>504</v>
      </c>
      <c r="L33" s="57" t="s">
        <v>505</v>
      </c>
      <c r="M33" s="60" t="s">
        <v>506</v>
      </c>
      <c r="N33" s="56" t="s">
        <v>507</v>
      </c>
      <c r="O33" s="56" t="s">
        <v>508</v>
      </c>
      <c r="P33" s="56">
        <v>0</v>
      </c>
      <c r="Q33" s="56">
        <v>0</v>
      </c>
      <c r="R33" s="57">
        <v>0</v>
      </c>
      <c r="S33" s="60" t="s">
        <v>509</v>
      </c>
      <c r="T33" s="56" t="s">
        <v>507</v>
      </c>
      <c r="U33" s="56" t="s">
        <v>510</v>
      </c>
      <c r="V33" s="56">
        <v>0</v>
      </c>
      <c r="W33" s="56" t="s">
        <v>511</v>
      </c>
      <c r="X33" s="57" t="s">
        <v>512</v>
      </c>
      <c r="Y33" s="60" t="s">
        <v>513</v>
      </c>
      <c r="Z33" s="56" t="s">
        <v>514</v>
      </c>
      <c r="AA33" s="56" t="s">
        <v>240</v>
      </c>
      <c r="AB33" s="56" t="s">
        <v>240</v>
      </c>
      <c r="AC33" s="56" t="s">
        <v>515</v>
      </c>
      <c r="AD33" s="57" t="s">
        <v>240</v>
      </c>
      <c r="AE33" s="60" t="s">
        <v>240</v>
      </c>
      <c r="AF33" s="56" t="s">
        <v>240</v>
      </c>
      <c r="AG33" s="56" t="s">
        <v>240</v>
      </c>
      <c r="AH33" s="56" t="s">
        <v>240</v>
      </c>
      <c r="AI33" s="56" t="s">
        <v>240</v>
      </c>
      <c r="AJ33" s="56" t="s">
        <v>240</v>
      </c>
      <c r="AK33" s="56" t="s">
        <v>240</v>
      </c>
      <c r="AL33" s="56" t="s">
        <v>240</v>
      </c>
      <c r="AM33" s="56" t="s">
        <v>240</v>
      </c>
      <c r="AN33" s="56" t="s">
        <v>240</v>
      </c>
      <c r="AO33" s="56" t="s">
        <v>240</v>
      </c>
      <c r="AP33" s="57" t="s">
        <v>240</v>
      </c>
      <c r="AQ33" s="60" t="s">
        <v>516</v>
      </c>
      <c r="AR33" s="56" t="s">
        <v>517</v>
      </c>
      <c r="AS33" s="56" t="s">
        <v>518</v>
      </c>
      <c r="AT33" s="56" t="s">
        <v>240</v>
      </c>
      <c r="AU33" s="56" t="s">
        <v>519</v>
      </c>
      <c r="AV33" s="57" t="s">
        <v>240</v>
      </c>
      <c r="AW33" s="60" t="s">
        <v>509</v>
      </c>
      <c r="AX33" s="56" t="s">
        <v>520</v>
      </c>
      <c r="AY33" s="56">
        <v>0</v>
      </c>
      <c r="AZ33" s="56" t="s">
        <v>240</v>
      </c>
      <c r="BA33" s="56" t="s">
        <v>511</v>
      </c>
      <c r="BB33" s="57" t="s">
        <v>512</v>
      </c>
      <c r="BC33" s="56" t="s">
        <v>509</v>
      </c>
      <c r="BD33" s="56" t="s">
        <v>520</v>
      </c>
      <c r="BE33" s="56">
        <v>0</v>
      </c>
      <c r="BF33" s="56">
        <v>0</v>
      </c>
      <c r="BG33" s="56" t="s">
        <v>511</v>
      </c>
      <c r="BH33" s="56" t="s">
        <v>512</v>
      </c>
      <c r="BI33" s="60" t="s">
        <v>521</v>
      </c>
      <c r="BJ33" s="56" t="s">
        <v>522</v>
      </c>
      <c r="BK33" s="56" t="s">
        <v>523</v>
      </c>
      <c r="BL33" s="56">
        <v>0</v>
      </c>
      <c r="BM33" s="56" t="s">
        <v>524</v>
      </c>
      <c r="BN33" s="57" t="s">
        <v>512</v>
      </c>
      <c r="BO33" s="60">
        <v>0</v>
      </c>
      <c r="BP33" s="56" t="s">
        <v>240</v>
      </c>
      <c r="BQ33" s="56" t="s">
        <v>240</v>
      </c>
      <c r="BR33" s="56" t="s">
        <v>240</v>
      </c>
      <c r="BS33" s="56" t="s">
        <v>240</v>
      </c>
      <c r="BT33" s="57" t="s">
        <v>240</v>
      </c>
      <c r="BU33" s="60" t="s">
        <v>240</v>
      </c>
      <c r="BV33" s="56" t="s">
        <v>240</v>
      </c>
      <c r="BW33" s="56" t="s">
        <v>240</v>
      </c>
      <c r="BX33" s="56" t="s">
        <v>240</v>
      </c>
      <c r="BY33" s="56" t="s">
        <v>240</v>
      </c>
      <c r="BZ33" s="57" t="s">
        <v>240</v>
      </c>
    </row>
    <row r="34" spans="1:78" ht="15.75" customHeight="1">
      <c r="A34" s="17" t="s">
        <v>72</v>
      </c>
      <c r="B34" s="47" t="str">
        <f t="shared" si="2"/>
        <v>PAL</v>
      </c>
      <c r="C34" s="60" t="s">
        <v>110</v>
      </c>
      <c r="D34" s="62">
        <f t="shared" si="1"/>
        <v>0</v>
      </c>
      <c r="E34" s="63"/>
      <c r="F34" s="64"/>
      <c r="G34" s="61"/>
      <c r="H34" s="65"/>
      <c r="I34" s="60" t="s">
        <v>525</v>
      </c>
      <c r="J34" s="56" t="s">
        <v>526</v>
      </c>
      <c r="K34" s="56" t="s">
        <v>527</v>
      </c>
      <c r="L34" s="57" t="s">
        <v>528</v>
      </c>
      <c r="M34" s="60" t="s">
        <v>529</v>
      </c>
      <c r="N34" s="56">
        <v>0</v>
      </c>
      <c r="O34" s="56" t="s">
        <v>527</v>
      </c>
      <c r="P34" s="56">
        <v>0</v>
      </c>
      <c r="Q34" s="56" t="s">
        <v>530</v>
      </c>
      <c r="R34" s="57" t="s">
        <v>531</v>
      </c>
      <c r="S34" s="60" t="s">
        <v>529</v>
      </c>
      <c r="T34" s="56">
        <v>0</v>
      </c>
      <c r="U34" s="56" t="s">
        <v>527</v>
      </c>
      <c r="V34" s="56">
        <v>0</v>
      </c>
      <c r="W34" s="56" t="s">
        <v>530</v>
      </c>
      <c r="X34" s="57" t="s">
        <v>531</v>
      </c>
      <c r="Y34" s="60" t="s">
        <v>529</v>
      </c>
      <c r="Z34" s="56">
        <v>0</v>
      </c>
      <c r="AA34" s="56" t="s">
        <v>527</v>
      </c>
      <c r="AB34" s="56">
        <v>0</v>
      </c>
      <c r="AC34" s="56" t="s">
        <v>530</v>
      </c>
      <c r="AD34" s="57" t="s">
        <v>531</v>
      </c>
      <c r="AE34" s="60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7">
        <v>0</v>
      </c>
      <c r="AQ34" s="60">
        <v>0</v>
      </c>
      <c r="AR34" s="56">
        <v>0</v>
      </c>
      <c r="AS34" s="56">
        <v>0</v>
      </c>
      <c r="AT34" s="56">
        <v>0</v>
      </c>
      <c r="AU34" s="56">
        <v>0</v>
      </c>
      <c r="AV34" s="57">
        <v>0</v>
      </c>
      <c r="AW34" s="60">
        <v>0</v>
      </c>
      <c r="AX34" s="56">
        <v>0</v>
      </c>
      <c r="AY34" s="56">
        <v>0</v>
      </c>
      <c r="AZ34" s="56">
        <v>0</v>
      </c>
      <c r="BA34" s="56">
        <v>0</v>
      </c>
      <c r="BB34" s="57">
        <v>0</v>
      </c>
      <c r="BC34" s="56">
        <v>0</v>
      </c>
      <c r="BD34" s="56">
        <v>0</v>
      </c>
      <c r="BE34" s="56">
        <v>0</v>
      </c>
      <c r="BF34" s="56">
        <v>0</v>
      </c>
      <c r="BG34" s="56">
        <v>0</v>
      </c>
      <c r="BH34" s="56">
        <v>0</v>
      </c>
      <c r="BI34" s="60">
        <v>0</v>
      </c>
      <c r="BJ34" s="56">
        <v>0</v>
      </c>
      <c r="BK34" s="56">
        <v>0</v>
      </c>
      <c r="BL34" s="56">
        <v>0</v>
      </c>
      <c r="BM34" s="56">
        <v>0</v>
      </c>
      <c r="BN34" s="57">
        <v>0</v>
      </c>
      <c r="BO34" s="60">
        <v>0</v>
      </c>
      <c r="BP34" s="56">
        <v>0</v>
      </c>
      <c r="BQ34" s="56">
        <v>0</v>
      </c>
      <c r="BR34" s="56">
        <v>0</v>
      </c>
      <c r="BS34" s="56">
        <v>0</v>
      </c>
      <c r="BT34" s="57">
        <v>0</v>
      </c>
      <c r="BU34" s="60">
        <v>0</v>
      </c>
      <c r="BV34" s="56">
        <v>0</v>
      </c>
      <c r="BW34" s="56">
        <v>0</v>
      </c>
      <c r="BX34" s="56">
        <v>0</v>
      </c>
      <c r="BY34" s="56">
        <v>0</v>
      </c>
      <c r="BZ34" s="57">
        <v>0</v>
      </c>
    </row>
    <row r="35" spans="1:78" s="24" customFormat="1" ht="15.75" customHeight="1">
      <c r="A35" s="17" t="s">
        <v>46</v>
      </c>
      <c r="B35" s="47" t="str">
        <f t="shared" si="2"/>
        <v>PH</v>
      </c>
      <c r="C35" s="60" t="s">
        <v>111</v>
      </c>
      <c r="D35" s="62">
        <f t="shared" si="1"/>
        <v>0</v>
      </c>
      <c r="E35" s="63"/>
      <c r="F35" s="64"/>
      <c r="G35" s="61"/>
      <c r="H35" s="65"/>
      <c r="I35" s="60" t="s">
        <v>532</v>
      </c>
      <c r="J35" s="56">
        <v>0</v>
      </c>
      <c r="K35" s="56" t="s">
        <v>533</v>
      </c>
      <c r="L35" s="57" t="s">
        <v>534</v>
      </c>
      <c r="M35" s="60" t="s">
        <v>535</v>
      </c>
      <c r="N35" s="56" t="s">
        <v>536</v>
      </c>
      <c r="O35" s="56" t="s">
        <v>537</v>
      </c>
      <c r="P35" s="56">
        <v>0</v>
      </c>
      <c r="Q35" s="56" t="s">
        <v>538</v>
      </c>
      <c r="R35" s="57" t="s">
        <v>539</v>
      </c>
      <c r="S35" s="60" t="s">
        <v>535</v>
      </c>
      <c r="T35" s="56" t="s">
        <v>536</v>
      </c>
      <c r="U35" s="56" t="s">
        <v>537</v>
      </c>
      <c r="V35" s="56">
        <v>0</v>
      </c>
      <c r="W35" s="56" t="s">
        <v>538</v>
      </c>
      <c r="X35" s="57" t="s">
        <v>539</v>
      </c>
      <c r="Y35" s="60" t="s">
        <v>540</v>
      </c>
      <c r="Z35" s="56" t="s">
        <v>541</v>
      </c>
      <c r="AA35" s="56" t="s">
        <v>542</v>
      </c>
      <c r="AB35" s="56">
        <v>0</v>
      </c>
      <c r="AC35" s="56" t="s">
        <v>543</v>
      </c>
      <c r="AD35" s="57" t="s">
        <v>544</v>
      </c>
      <c r="AE35" s="60" t="s">
        <v>545</v>
      </c>
      <c r="AF35" s="56" t="s">
        <v>546</v>
      </c>
      <c r="AG35" s="56" t="s">
        <v>547</v>
      </c>
      <c r="AH35" s="56" t="s">
        <v>547</v>
      </c>
      <c r="AI35" s="56">
        <v>0</v>
      </c>
      <c r="AJ35" s="56" t="s">
        <v>548</v>
      </c>
      <c r="AK35" s="56" t="s">
        <v>540</v>
      </c>
      <c r="AL35" s="56" t="s">
        <v>541</v>
      </c>
      <c r="AM35" s="56" t="s">
        <v>542</v>
      </c>
      <c r="AN35" s="56">
        <v>0</v>
      </c>
      <c r="AO35" s="56" t="s">
        <v>543</v>
      </c>
      <c r="AP35" s="57" t="s">
        <v>544</v>
      </c>
      <c r="AQ35" s="60" t="s">
        <v>545</v>
      </c>
      <c r="AR35" s="56" t="s">
        <v>546</v>
      </c>
      <c r="AS35" s="56" t="s">
        <v>547</v>
      </c>
      <c r="AT35" s="56" t="s">
        <v>547</v>
      </c>
      <c r="AU35" s="56">
        <v>0</v>
      </c>
      <c r="AV35" s="57" t="s">
        <v>548</v>
      </c>
      <c r="AW35" s="60" t="s">
        <v>240</v>
      </c>
      <c r="AX35" s="56" t="s">
        <v>240</v>
      </c>
      <c r="AY35" s="56" t="s">
        <v>240</v>
      </c>
      <c r="AZ35" s="56" t="s">
        <v>240</v>
      </c>
      <c r="BA35" s="56" t="s">
        <v>240</v>
      </c>
      <c r="BB35" s="57" t="s">
        <v>240</v>
      </c>
      <c r="BC35" s="56" t="s">
        <v>240</v>
      </c>
      <c r="BD35" s="56" t="s">
        <v>240</v>
      </c>
      <c r="BE35" s="56" t="s">
        <v>240</v>
      </c>
      <c r="BF35" s="56" t="s">
        <v>240</v>
      </c>
      <c r="BG35" s="56" t="s">
        <v>240</v>
      </c>
      <c r="BH35" s="56" t="s">
        <v>240</v>
      </c>
      <c r="BI35" s="60" t="s">
        <v>240</v>
      </c>
      <c r="BJ35" s="56" t="s">
        <v>240</v>
      </c>
      <c r="BK35" s="56" t="s">
        <v>240</v>
      </c>
      <c r="BL35" s="56" t="s">
        <v>240</v>
      </c>
      <c r="BM35" s="56" t="s">
        <v>240</v>
      </c>
      <c r="BN35" s="57" t="s">
        <v>240</v>
      </c>
      <c r="BO35" s="60" t="s">
        <v>549</v>
      </c>
      <c r="BP35" s="56">
        <v>0</v>
      </c>
      <c r="BQ35" s="56">
        <v>0</v>
      </c>
      <c r="BR35" s="56">
        <v>0</v>
      </c>
      <c r="BS35" s="56">
        <v>0</v>
      </c>
      <c r="BT35" s="57" t="s">
        <v>550</v>
      </c>
      <c r="BU35" s="60" t="s">
        <v>551</v>
      </c>
      <c r="BV35" s="56">
        <v>0</v>
      </c>
      <c r="BW35" s="56" t="s">
        <v>240</v>
      </c>
      <c r="BX35" s="56" t="s">
        <v>240</v>
      </c>
      <c r="BY35" s="56" t="s">
        <v>240</v>
      </c>
      <c r="BZ35" s="57" t="s">
        <v>240</v>
      </c>
    </row>
    <row r="36" spans="1:78" ht="15.75" customHeight="1">
      <c r="A36" s="17" t="s">
        <v>63</v>
      </c>
      <c r="B36" s="47" t="str">
        <f t="shared" si="2"/>
        <v>PH (g)</v>
      </c>
      <c r="C36" s="60" t="s">
        <v>112</v>
      </c>
      <c r="D36" s="62">
        <f t="shared" si="1"/>
        <v>0</v>
      </c>
      <c r="E36" s="63"/>
      <c r="F36" s="64"/>
      <c r="G36" s="61"/>
      <c r="H36" s="65"/>
      <c r="I36" s="60" t="s">
        <v>552</v>
      </c>
      <c r="J36" s="56" t="s">
        <v>240</v>
      </c>
      <c r="K36" s="56" t="s">
        <v>240</v>
      </c>
      <c r="L36" s="57" t="s">
        <v>240</v>
      </c>
      <c r="M36" s="60" t="s">
        <v>535</v>
      </c>
      <c r="N36" s="56" t="s">
        <v>536</v>
      </c>
      <c r="O36" s="56" t="s">
        <v>537</v>
      </c>
      <c r="P36" s="56">
        <v>0</v>
      </c>
      <c r="Q36" s="56" t="s">
        <v>538</v>
      </c>
      <c r="R36" s="57" t="s">
        <v>539</v>
      </c>
      <c r="S36" s="60" t="s">
        <v>535</v>
      </c>
      <c r="T36" s="56" t="s">
        <v>536</v>
      </c>
      <c r="U36" s="56" t="s">
        <v>537</v>
      </c>
      <c r="V36" s="56">
        <v>0</v>
      </c>
      <c r="W36" s="56" t="s">
        <v>538</v>
      </c>
      <c r="X36" s="57" t="s">
        <v>539</v>
      </c>
      <c r="Y36" s="60" t="s">
        <v>240</v>
      </c>
      <c r="Z36" s="56" t="s">
        <v>240</v>
      </c>
      <c r="AA36" s="56" t="s">
        <v>240</v>
      </c>
      <c r="AB36" s="56" t="s">
        <v>240</v>
      </c>
      <c r="AC36" s="56" t="s">
        <v>240</v>
      </c>
      <c r="AD36" s="57" t="s">
        <v>240</v>
      </c>
      <c r="AE36" s="60" t="s">
        <v>545</v>
      </c>
      <c r="AF36" s="56" t="s">
        <v>546</v>
      </c>
      <c r="AG36" s="56" t="s">
        <v>547</v>
      </c>
      <c r="AH36" s="56" t="s">
        <v>547</v>
      </c>
      <c r="AI36" s="56">
        <v>0</v>
      </c>
      <c r="AJ36" s="56" t="s">
        <v>548</v>
      </c>
      <c r="AK36" s="56" t="s">
        <v>240</v>
      </c>
      <c r="AL36" s="56" t="s">
        <v>240</v>
      </c>
      <c r="AM36" s="56" t="s">
        <v>240</v>
      </c>
      <c r="AN36" s="56" t="s">
        <v>240</v>
      </c>
      <c r="AO36" s="56" t="s">
        <v>240</v>
      </c>
      <c r="AP36" s="57" t="s">
        <v>240</v>
      </c>
      <c r="AQ36" s="60" t="s">
        <v>545</v>
      </c>
      <c r="AR36" s="56" t="s">
        <v>546</v>
      </c>
      <c r="AS36" s="56" t="s">
        <v>547</v>
      </c>
      <c r="AT36" s="56" t="s">
        <v>547</v>
      </c>
      <c r="AU36" s="56">
        <v>0</v>
      </c>
      <c r="AV36" s="57" t="s">
        <v>548</v>
      </c>
      <c r="AW36" s="60" t="s">
        <v>240</v>
      </c>
      <c r="AX36" s="56" t="s">
        <v>240</v>
      </c>
      <c r="AY36" s="56" t="s">
        <v>240</v>
      </c>
      <c r="AZ36" s="56" t="s">
        <v>240</v>
      </c>
      <c r="BA36" s="56" t="s">
        <v>240</v>
      </c>
      <c r="BB36" s="57" t="s">
        <v>240</v>
      </c>
      <c r="BC36" s="56" t="s">
        <v>240</v>
      </c>
      <c r="BD36" s="56" t="s">
        <v>240</v>
      </c>
      <c r="BE36" s="56" t="s">
        <v>240</v>
      </c>
      <c r="BF36" s="56" t="s">
        <v>240</v>
      </c>
      <c r="BG36" s="56" t="s">
        <v>240</v>
      </c>
      <c r="BH36" s="56" t="s">
        <v>240</v>
      </c>
      <c r="BI36" s="60" t="s">
        <v>240</v>
      </c>
      <c r="BJ36" s="56" t="s">
        <v>240</v>
      </c>
      <c r="BK36" s="56" t="s">
        <v>240</v>
      </c>
      <c r="BL36" s="56" t="s">
        <v>240</v>
      </c>
      <c r="BM36" s="56" t="s">
        <v>240</v>
      </c>
      <c r="BN36" s="57" t="s">
        <v>240</v>
      </c>
      <c r="BO36" s="60">
        <v>0</v>
      </c>
      <c r="BP36" s="56">
        <v>0</v>
      </c>
      <c r="BQ36" s="56">
        <v>0</v>
      </c>
      <c r="BR36" s="56">
        <v>0</v>
      </c>
      <c r="BS36" s="56">
        <v>0</v>
      </c>
      <c r="BT36" s="57">
        <v>0</v>
      </c>
      <c r="BU36" s="60">
        <v>0</v>
      </c>
      <c r="BV36" s="56">
        <v>0</v>
      </c>
      <c r="BW36" s="56">
        <v>0</v>
      </c>
      <c r="BX36" s="56">
        <v>0</v>
      </c>
      <c r="BY36" s="56">
        <v>0</v>
      </c>
      <c r="BZ36" s="57">
        <v>0</v>
      </c>
    </row>
    <row r="37" spans="1:78" s="24" customFormat="1" ht="15.75" customHeight="1">
      <c r="A37" s="17" t="s">
        <v>73</v>
      </c>
      <c r="B37" s="47" t="str">
        <f t="shared" si="2"/>
        <v>PH (t)</v>
      </c>
      <c r="C37" s="60" t="s">
        <v>113</v>
      </c>
      <c r="D37" s="62">
        <f t="shared" si="1"/>
        <v>0</v>
      </c>
      <c r="E37" s="63"/>
      <c r="F37" s="64"/>
      <c r="G37" s="61"/>
      <c r="H37" s="65"/>
      <c r="I37" s="60" t="s">
        <v>553</v>
      </c>
      <c r="J37" s="56" t="s">
        <v>240</v>
      </c>
      <c r="K37" s="56" t="s">
        <v>240</v>
      </c>
      <c r="L37" s="57" t="s">
        <v>240</v>
      </c>
      <c r="M37" s="60" t="s">
        <v>535</v>
      </c>
      <c r="N37" s="56" t="s">
        <v>536</v>
      </c>
      <c r="O37" s="56" t="s">
        <v>537</v>
      </c>
      <c r="P37" s="56">
        <v>0</v>
      </c>
      <c r="Q37" s="56" t="s">
        <v>538</v>
      </c>
      <c r="R37" s="57" t="s">
        <v>539</v>
      </c>
      <c r="S37" s="60" t="s">
        <v>535</v>
      </c>
      <c r="T37" s="56" t="s">
        <v>536</v>
      </c>
      <c r="U37" s="56" t="s">
        <v>537</v>
      </c>
      <c r="V37" s="56">
        <v>0</v>
      </c>
      <c r="W37" s="56" t="s">
        <v>538</v>
      </c>
      <c r="X37" s="57" t="s">
        <v>539</v>
      </c>
      <c r="Y37" s="60" t="s">
        <v>240</v>
      </c>
      <c r="Z37" s="56" t="s">
        <v>240</v>
      </c>
      <c r="AA37" s="56" t="s">
        <v>240</v>
      </c>
      <c r="AB37" s="56" t="s">
        <v>240</v>
      </c>
      <c r="AC37" s="56" t="s">
        <v>240</v>
      </c>
      <c r="AD37" s="57" t="s">
        <v>240</v>
      </c>
      <c r="AE37" s="60" t="s">
        <v>545</v>
      </c>
      <c r="AF37" s="56" t="s">
        <v>546</v>
      </c>
      <c r="AG37" s="56" t="s">
        <v>547</v>
      </c>
      <c r="AH37" s="56" t="s">
        <v>547</v>
      </c>
      <c r="AI37" s="56">
        <v>0</v>
      </c>
      <c r="AJ37" s="56" t="s">
        <v>548</v>
      </c>
      <c r="AK37" s="56" t="s">
        <v>240</v>
      </c>
      <c r="AL37" s="56" t="s">
        <v>240</v>
      </c>
      <c r="AM37" s="56" t="s">
        <v>240</v>
      </c>
      <c r="AN37" s="56" t="s">
        <v>240</v>
      </c>
      <c r="AO37" s="56" t="s">
        <v>240</v>
      </c>
      <c r="AP37" s="57" t="s">
        <v>240</v>
      </c>
      <c r="AQ37" s="60" t="s">
        <v>240</v>
      </c>
      <c r="AR37" s="56" t="s">
        <v>240</v>
      </c>
      <c r="AS37" s="56" t="s">
        <v>240</v>
      </c>
      <c r="AT37" s="56" t="s">
        <v>240</v>
      </c>
      <c r="AU37" s="56" t="s">
        <v>240</v>
      </c>
      <c r="AV37" s="57" t="s">
        <v>240</v>
      </c>
      <c r="AW37" s="60" t="s">
        <v>240</v>
      </c>
      <c r="AX37" s="56" t="s">
        <v>240</v>
      </c>
      <c r="AY37" s="56" t="s">
        <v>240</v>
      </c>
      <c r="AZ37" s="56" t="s">
        <v>240</v>
      </c>
      <c r="BA37" s="56" t="s">
        <v>240</v>
      </c>
      <c r="BB37" s="57" t="s">
        <v>240</v>
      </c>
      <c r="BC37" s="56" t="s">
        <v>240</v>
      </c>
      <c r="BD37" s="56" t="s">
        <v>240</v>
      </c>
      <c r="BE37" s="56" t="s">
        <v>240</v>
      </c>
      <c r="BF37" s="56" t="s">
        <v>240</v>
      </c>
      <c r="BG37" s="56" t="s">
        <v>240</v>
      </c>
      <c r="BH37" s="56" t="s">
        <v>240</v>
      </c>
      <c r="BI37" s="60" t="s">
        <v>240</v>
      </c>
      <c r="BJ37" s="56" t="s">
        <v>240</v>
      </c>
      <c r="BK37" s="56" t="s">
        <v>240</v>
      </c>
      <c r="BL37" s="56" t="s">
        <v>240</v>
      </c>
      <c r="BM37" s="56" t="s">
        <v>240</v>
      </c>
      <c r="BN37" s="57" t="s">
        <v>240</v>
      </c>
      <c r="BO37" s="60">
        <v>0</v>
      </c>
      <c r="BP37" s="56">
        <v>0</v>
      </c>
      <c r="BQ37" s="56">
        <v>0</v>
      </c>
      <c r="BR37" s="56">
        <v>0</v>
      </c>
      <c r="BS37" s="56">
        <v>0</v>
      </c>
      <c r="BT37" s="57">
        <v>0</v>
      </c>
      <c r="BU37" s="60">
        <v>0</v>
      </c>
      <c r="BV37" s="56">
        <v>0</v>
      </c>
      <c r="BW37" s="56">
        <v>0</v>
      </c>
      <c r="BX37" s="56">
        <v>0</v>
      </c>
      <c r="BY37" s="56">
        <v>0</v>
      </c>
      <c r="BZ37" s="57">
        <v>0</v>
      </c>
    </row>
    <row r="38" spans="1:78" s="24" customFormat="1" ht="15.75" customHeight="1">
      <c r="A38" s="17" t="s">
        <v>47</v>
      </c>
      <c r="B38" s="47" t="str">
        <f t="shared" si="2"/>
        <v>PL</v>
      </c>
      <c r="C38" s="60" t="s">
        <v>114</v>
      </c>
      <c r="D38" s="62">
        <f t="shared" si="1"/>
        <v>0</v>
      </c>
      <c r="E38" s="63"/>
      <c r="F38" s="64"/>
      <c r="G38" s="61"/>
      <c r="H38" s="65"/>
      <c r="I38" s="60" t="s">
        <v>554</v>
      </c>
      <c r="J38" s="56">
        <v>0</v>
      </c>
      <c r="K38" s="56" t="s">
        <v>555</v>
      </c>
      <c r="L38" s="57" t="s">
        <v>556</v>
      </c>
      <c r="M38" s="60" t="s">
        <v>186</v>
      </c>
      <c r="N38" s="56" t="s">
        <v>557</v>
      </c>
      <c r="O38" s="56" t="s">
        <v>188</v>
      </c>
      <c r="P38" s="56">
        <v>0</v>
      </c>
      <c r="Q38" s="56" t="s">
        <v>558</v>
      </c>
      <c r="R38" s="57" t="s">
        <v>189</v>
      </c>
      <c r="S38" s="60" t="s">
        <v>186</v>
      </c>
      <c r="T38" s="56" t="s">
        <v>559</v>
      </c>
      <c r="U38" s="56" t="s">
        <v>188</v>
      </c>
      <c r="V38" s="56">
        <v>0</v>
      </c>
      <c r="W38" s="56" t="s">
        <v>558</v>
      </c>
      <c r="X38" s="57" t="s">
        <v>189</v>
      </c>
      <c r="Y38" s="60" t="s">
        <v>560</v>
      </c>
      <c r="Z38" s="56">
        <v>0</v>
      </c>
      <c r="AA38" s="56" t="s">
        <v>561</v>
      </c>
      <c r="AB38" s="56">
        <v>0</v>
      </c>
      <c r="AC38" s="56" t="s">
        <v>562</v>
      </c>
      <c r="AD38" s="57">
        <v>0</v>
      </c>
      <c r="AE38" s="60" t="s">
        <v>563</v>
      </c>
      <c r="AF38" s="56" t="s">
        <v>564</v>
      </c>
      <c r="AG38" s="56" t="s">
        <v>565</v>
      </c>
      <c r="AH38" s="56" t="s">
        <v>566</v>
      </c>
      <c r="AI38" s="56" t="s">
        <v>567</v>
      </c>
      <c r="AJ38" s="56" t="s">
        <v>568</v>
      </c>
      <c r="AK38" s="56" t="s">
        <v>186</v>
      </c>
      <c r="AL38" s="56" t="s">
        <v>557</v>
      </c>
      <c r="AM38" s="56" t="s">
        <v>188</v>
      </c>
      <c r="AN38" s="56">
        <v>0</v>
      </c>
      <c r="AO38" s="56" t="s">
        <v>558</v>
      </c>
      <c r="AP38" s="57" t="s">
        <v>189</v>
      </c>
      <c r="AQ38" s="60" t="s">
        <v>569</v>
      </c>
      <c r="AR38" s="56">
        <v>0</v>
      </c>
      <c r="AS38" s="56" t="s">
        <v>570</v>
      </c>
      <c r="AT38" s="56" t="s">
        <v>571</v>
      </c>
      <c r="AU38" s="56" t="s">
        <v>572</v>
      </c>
      <c r="AV38" s="57" t="s">
        <v>573</v>
      </c>
      <c r="AW38" s="60" t="s">
        <v>574</v>
      </c>
      <c r="AX38" s="56">
        <v>0</v>
      </c>
      <c r="AY38" s="56" t="s">
        <v>575</v>
      </c>
      <c r="AZ38" s="56">
        <v>0</v>
      </c>
      <c r="BA38" s="56" t="s">
        <v>576</v>
      </c>
      <c r="BB38" s="57" t="s">
        <v>189</v>
      </c>
      <c r="BC38" s="56" t="s">
        <v>574</v>
      </c>
      <c r="BD38" s="56">
        <v>0</v>
      </c>
      <c r="BE38" s="56" t="s">
        <v>575</v>
      </c>
      <c r="BF38" s="56">
        <v>0</v>
      </c>
      <c r="BG38" s="56" t="s">
        <v>576</v>
      </c>
      <c r="BH38" s="56" t="s">
        <v>189</v>
      </c>
      <c r="BI38" s="60" t="s">
        <v>577</v>
      </c>
      <c r="BJ38" s="56">
        <v>0</v>
      </c>
      <c r="BK38" s="56" t="s">
        <v>578</v>
      </c>
      <c r="BL38" s="56">
        <v>0</v>
      </c>
      <c r="BM38" s="56">
        <v>0</v>
      </c>
      <c r="BN38" s="57">
        <v>0</v>
      </c>
      <c r="BO38" s="60" t="s">
        <v>186</v>
      </c>
      <c r="BP38" s="56" t="s">
        <v>187</v>
      </c>
      <c r="BQ38" s="56" t="s">
        <v>188</v>
      </c>
      <c r="BR38" s="56">
        <v>0</v>
      </c>
      <c r="BS38" s="56" t="s">
        <v>558</v>
      </c>
      <c r="BT38" s="57" t="s">
        <v>189</v>
      </c>
      <c r="BU38" s="60" t="s">
        <v>574</v>
      </c>
      <c r="BV38" s="56" t="s">
        <v>240</v>
      </c>
      <c r="BW38" s="56" t="s">
        <v>575</v>
      </c>
      <c r="BX38" s="56" t="s">
        <v>240</v>
      </c>
      <c r="BY38" s="56" t="s">
        <v>576</v>
      </c>
      <c r="BZ38" s="57" t="s">
        <v>240</v>
      </c>
    </row>
    <row r="39" spans="1:78" s="24" customFormat="1" ht="15.75" customHeight="1">
      <c r="A39" s="17" t="s">
        <v>64</v>
      </c>
      <c r="B39" s="47" t="str">
        <f t="shared" si="2"/>
        <v>PL (d)</v>
      </c>
      <c r="C39" s="60" t="s">
        <v>115</v>
      </c>
      <c r="D39" s="62">
        <f t="shared" si="1"/>
        <v>0</v>
      </c>
      <c r="E39" s="63"/>
      <c r="F39" s="64"/>
      <c r="G39" s="61"/>
      <c r="H39" s="65"/>
      <c r="I39" s="60" t="s">
        <v>579</v>
      </c>
      <c r="J39" s="56" t="s">
        <v>240</v>
      </c>
      <c r="K39" s="56" t="s">
        <v>240</v>
      </c>
      <c r="L39" s="57" t="s">
        <v>240</v>
      </c>
      <c r="M39" s="60" t="s">
        <v>186</v>
      </c>
      <c r="N39" s="56" t="s">
        <v>557</v>
      </c>
      <c r="O39" s="56" t="s">
        <v>188</v>
      </c>
      <c r="P39" s="56">
        <v>0</v>
      </c>
      <c r="Q39" s="56" t="s">
        <v>558</v>
      </c>
      <c r="R39" s="57" t="s">
        <v>189</v>
      </c>
      <c r="S39" s="60" t="s">
        <v>186</v>
      </c>
      <c r="T39" s="56" t="s">
        <v>559</v>
      </c>
      <c r="U39" s="56" t="s">
        <v>188</v>
      </c>
      <c r="V39" s="56">
        <v>0</v>
      </c>
      <c r="W39" s="56" t="s">
        <v>558</v>
      </c>
      <c r="X39" s="57" t="s">
        <v>189</v>
      </c>
      <c r="Y39" s="60" t="s">
        <v>240</v>
      </c>
      <c r="Z39" s="56" t="s">
        <v>240</v>
      </c>
      <c r="AA39" s="56" t="s">
        <v>240</v>
      </c>
      <c r="AB39" s="56" t="s">
        <v>240</v>
      </c>
      <c r="AC39" s="56" t="s">
        <v>240</v>
      </c>
      <c r="AD39" s="57" t="s">
        <v>240</v>
      </c>
      <c r="AE39" s="60" t="s">
        <v>240</v>
      </c>
      <c r="AF39" s="56" t="s">
        <v>240</v>
      </c>
      <c r="AG39" s="56" t="s">
        <v>240</v>
      </c>
      <c r="AH39" s="56" t="s">
        <v>240</v>
      </c>
      <c r="AI39" s="56" t="s">
        <v>240</v>
      </c>
      <c r="AJ39" s="56" t="s">
        <v>240</v>
      </c>
      <c r="AK39" s="56" t="s">
        <v>240</v>
      </c>
      <c r="AL39" s="56" t="s">
        <v>240</v>
      </c>
      <c r="AM39" s="56" t="s">
        <v>240</v>
      </c>
      <c r="AN39" s="56" t="s">
        <v>240</v>
      </c>
      <c r="AO39" s="56" t="s">
        <v>240</v>
      </c>
      <c r="AP39" s="57" t="s">
        <v>240</v>
      </c>
      <c r="AQ39" s="60" t="s">
        <v>240</v>
      </c>
      <c r="AR39" s="56" t="s">
        <v>240</v>
      </c>
      <c r="AS39" s="56" t="s">
        <v>240</v>
      </c>
      <c r="AT39" s="56" t="s">
        <v>240</v>
      </c>
      <c r="AU39" s="56" t="s">
        <v>240</v>
      </c>
      <c r="AV39" s="57" t="s">
        <v>240</v>
      </c>
      <c r="AW39" s="60" t="s">
        <v>240</v>
      </c>
      <c r="AX39" s="56" t="s">
        <v>240</v>
      </c>
      <c r="AY39" s="56" t="s">
        <v>240</v>
      </c>
      <c r="AZ39" s="56" t="s">
        <v>240</v>
      </c>
      <c r="BA39" s="56" t="s">
        <v>240</v>
      </c>
      <c r="BB39" s="57" t="s">
        <v>240</v>
      </c>
      <c r="BC39" s="56" t="s">
        <v>574</v>
      </c>
      <c r="BD39" s="56">
        <v>0</v>
      </c>
      <c r="BE39" s="56" t="s">
        <v>575</v>
      </c>
      <c r="BF39" s="56">
        <v>0</v>
      </c>
      <c r="BG39" s="56" t="s">
        <v>576</v>
      </c>
      <c r="BH39" s="56" t="s">
        <v>189</v>
      </c>
      <c r="BI39" s="60" t="s">
        <v>240</v>
      </c>
      <c r="BJ39" s="56" t="s">
        <v>240</v>
      </c>
      <c r="BK39" s="56" t="s">
        <v>240</v>
      </c>
      <c r="BL39" s="56" t="s">
        <v>240</v>
      </c>
      <c r="BM39" s="56" t="s">
        <v>240</v>
      </c>
      <c r="BN39" s="57" t="s">
        <v>240</v>
      </c>
      <c r="BO39" s="60">
        <v>0</v>
      </c>
      <c r="BP39" s="56">
        <v>0</v>
      </c>
      <c r="BQ39" s="56">
        <v>0</v>
      </c>
      <c r="BR39" s="56">
        <v>0</v>
      </c>
      <c r="BS39" s="56">
        <v>0</v>
      </c>
      <c r="BT39" s="57">
        <v>0</v>
      </c>
      <c r="BU39" s="60">
        <v>0</v>
      </c>
      <c r="BV39" s="56">
        <v>0</v>
      </c>
      <c r="BW39" s="56">
        <v>0</v>
      </c>
      <c r="BX39" s="56">
        <v>0</v>
      </c>
      <c r="BY39" s="56">
        <v>0</v>
      </c>
      <c r="BZ39" s="57">
        <v>0</v>
      </c>
    </row>
    <row r="40" spans="1:78" s="24" customFormat="1" ht="15.75" customHeight="1">
      <c r="A40" s="17" t="s">
        <v>57</v>
      </c>
      <c r="B40" s="47" t="str">
        <f t="shared" si="2"/>
        <v>RES</v>
      </c>
      <c r="C40" s="60" t="s">
        <v>116</v>
      </c>
      <c r="D40" s="62">
        <f t="shared" si="1"/>
        <v>0</v>
      </c>
      <c r="E40" s="63"/>
      <c r="F40" s="64"/>
      <c r="G40" s="61"/>
      <c r="H40" s="65"/>
      <c r="I40" s="60" t="s">
        <v>580</v>
      </c>
      <c r="J40" s="56">
        <v>0</v>
      </c>
      <c r="K40" s="56" t="s">
        <v>581</v>
      </c>
      <c r="L40" s="57" t="s">
        <v>582</v>
      </c>
      <c r="M40" s="60" t="s">
        <v>583</v>
      </c>
      <c r="N40" s="56" t="s">
        <v>584</v>
      </c>
      <c r="O40" s="56" t="s">
        <v>585</v>
      </c>
      <c r="P40" s="56">
        <v>0</v>
      </c>
      <c r="Q40" s="56" t="s">
        <v>586</v>
      </c>
      <c r="R40" s="57" t="s">
        <v>587</v>
      </c>
      <c r="S40" s="60" t="s">
        <v>583</v>
      </c>
      <c r="T40" s="56" t="s">
        <v>584</v>
      </c>
      <c r="U40" s="56" t="s">
        <v>585</v>
      </c>
      <c r="V40" s="56">
        <v>0</v>
      </c>
      <c r="W40" s="56" t="s">
        <v>586</v>
      </c>
      <c r="X40" s="57" t="s">
        <v>588</v>
      </c>
      <c r="Y40" s="60" t="s">
        <v>589</v>
      </c>
      <c r="Z40" s="56" t="s">
        <v>590</v>
      </c>
      <c r="AA40" s="56" t="s">
        <v>591</v>
      </c>
      <c r="AB40" s="56">
        <v>0</v>
      </c>
      <c r="AC40" s="56" t="s">
        <v>592</v>
      </c>
      <c r="AD40" s="57" t="s">
        <v>593</v>
      </c>
      <c r="AE40" s="60" t="s">
        <v>594</v>
      </c>
      <c r="AF40" s="56" t="s">
        <v>595</v>
      </c>
      <c r="AG40" s="56" t="s">
        <v>596</v>
      </c>
      <c r="AH40" s="56" t="s">
        <v>597</v>
      </c>
      <c r="AI40" s="56" t="s">
        <v>598</v>
      </c>
      <c r="AJ40" s="56" t="s">
        <v>599</v>
      </c>
      <c r="AK40" s="56" t="s">
        <v>240</v>
      </c>
      <c r="AL40" s="56" t="s">
        <v>240</v>
      </c>
      <c r="AM40" s="56" t="s">
        <v>240</v>
      </c>
      <c r="AN40" s="56" t="s">
        <v>240</v>
      </c>
      <c r="AO40" s="56" t="s">
        <v>240</v>
      </c>
      <c r="AP40" s="57" t="s">
        <v>240</v>
      </c>
      <c r="AQ40" s="60" t="s">
        <v>600</v>
      </c>
      <c r="AR40" s="56" t="s">
        <v>601</v>
      </c>
      <c r="AS40" s="56" t="s">
        <v>602</v>
      </c>
      <c r="AT40" s="56">
        <v>0</v>
      </c>
      <c r="AU40" s="56" t="s">
        <v>603</v>
      </c>
      <c r="AV40" s="57" t="s">
        <v>604</v>
      </c>
      <c r="AW40" s="60" t="s">
        <v>605</v>
      </c>
      <c r="AX40" s="56" t="s">
        <v>606</v>
      </c>
      <c r="AY40" s="56" t="s">
        <v>607</v>
      </c>
      <c r="AZ40" s="56">
        <v>0</v>
      </c>
      <c r="BA40" s="56" t="s">
        <v>608</v>
      </c>
      <c r="BB40" s="57" t="s">
        <v>609</v>
      </c>
      <c r="BC40" s="56" t="s">
        <v>240</v>
      </c>
      <c r="BD40" s="56" t="s">
        <v>240</v>
      </c>
      <c r="BE40" s="56" t="s">
        <v>240</v>
      </c>
      <c r="BF40" s="56" t="s">
        <v>240</v>
      </c>
      <c r="BG40" s="56" t="s">
        <v>240</v>
      </c>
      <c r="BH40" s="56" t="s">
        <v>240</v>
      </c>
      <c r="BI40" s="60">
        <v>0</v>
      </c>
      <c r="BJ40" s="56">
        <v>0</v>
      </c>
      <c r="BK40" s="56">
        <v>0</v>
      </c>
      <c r="BL40" s="56">
        <v>0</v>
      </c>
      <c r="BM40" s="56">
        <v>0</v>
      </c>
      <c r="BN40" s="57">
        <v>0</v>
      </c>
      <c r="BO40" s="60" t="s">
        <v>589</v>
      </c>
      <c r="BP40" s="56" t="s">
        <v>590</v>
      </c>
      <c r="BQ40" s="56" t="s">
        <v>591</v>
      </c>
      <c r="BR40" s="56">
        <v>0</v>
      </c>
      <c r="BS40" s="56" t="s">
        <v>592</v>
      </c>
      <c r="BT40" s="57" t="s">
        <v>593</v>
      </c>
      <c r="BU40" s="60" t="s">
        <v>240</v>
      </c>
      <c r="BV40" s="56" t="s">
        <v>240</v>
      </c>
      <c r="BW40" s="56" t="s">
        <v>240</v>
      </c>
      <c r="BX40" s="56" t="s">
        <v>240</v>
      </c>
      <c r="BY40" s="56" t="s">
        <v>240</v>
      </c>
      <c r="BZ40" s="57" t="s">
        <v>240</v>
      </c>
    </row>
    <row r="41" spans="1:78" s="24" customFormat="1" ht="15.75" customHeight="1">
      <c r="A41" s="17" t="s">
        <v>49</v>
      </c>
      <c r="B41" s="47" t="str">
        <f t="shared" si="2"/>
        <v>StA</v>
      </c>
      <c r="C41" s="60" t="s">
        <v>117</v>
      </c>
      <c r="D41" s="62">
        <f t="shared" si="1"/>
        <v>0</v>
      </c>
      <c r="E41" s="63"/>
      <c r="F41" s="64"/>
      <c r="G41" s="61"/>
      <c r="H41" s="65"/>
      <c r="I41" s="60" t="s">
        <v>610</v>
      </c>
      <c r="J41" s="56">
        <v>0</v>
      </c>
      <c r="K41" s="56" t="s">
        <v>611</v>
      </c>
      <c r="L41" s="57" t="s">
        <v>612</v>
      </c>
      <c r="M41" s="60" t="s">
        <v>613</v>
      </c>
      <c r="N41" s="56" t="s">
        <v>614</v>
      </c>
      <c r="O41" s="56" t="s">
        <v>615</v>
      </c>
      <c r="P41" s="56">
        <v>0</v>
      </c>
      <c r="Q41" s="56">
        <v>0</v>
      </c>
      <c r="R41" s="57" t="s">
        <v>616</v>
      </c>
      <c r="S41" s="60" t="s">
        <v>617</v>
      </c>
      <c r="T41" s="56" t="s">
        <v>614</v>
      </c>
      <c r="U41" s="56">
        <v>97101832</v>
      </c>
      <c r="V41" s="56">
        <v>0</v>
      </c>
      <c r="W41" s="56" t="s">
        <v>618</v>
      </c>
      <c r="X41" s="57" t="s">
        <v>619</v>
      </c>
      <c r="Y41" s="60" t="s">
        <v>620</v>
      </c>
      <c r="Z41" s="56" t="s">
        <v>139</v>
      </c>
      <c r="AA41" s="56">
        <v>97101583</v>
      </c>
      <c r="AB41" s="56">
        <v>0</v>
      </c>
      <c r="AC41" s="56" t="s">
        <v>621</v>
      </c>
      <c r="AD41" s="57" t="s">
        <v>622</v>
      </c>
      <c r="AE41" s="60" t="s">
        <v>623</v>
      </c>
      <c r="AF41" s="56" t="s">
        <v>139</v>
      </c>
      <c r="AG41" s="56" t="s">
        <v>624</v>
      </c>
      <c r="AH41" s="56">
        <v>0</v>
      </c>
      <c r="AI41" s="56">
        <v>0</v>
      </c>
      <c r="AJ41" s="56" t="s">
        <v>625</v>
      </c>
      <c r="AK41" s="56" t="s">
        <v>626</v>
      </c>
      <c r="AL41" s="56" t="s">
        <v>627</v>
      </c>
      <c r="AM41" s="56">
        <v>97197657</v>
      </c>
      <c r="AN41" s="56">
        <v>0</v>
      </c>
      <c r="AO41" s="56" t="s">
        <v>628</v>
      </c>
      <c r="AP41" s="57" t="s">
        <v>629</v>
      </c>
      <c r="AQ41" s="60" t="s">
        <v>623</v>
      </c>
      <c r="AR41" s="56" t="s">
        <v>139</v>
      </c>
      <c r="AS41" s="56" t="s">
        <v>624</v>
      </c>
      <c r="AT41" s="56">
        <v>0</v>
      </c>
      <c r="AU41" s="56">
        <v>0</v>
      </c>
      <c r="AV41" s="57" t="s">
        <v>625</v>
      </c>
      <c r="AW41" s="60" t="s">
        <v>630</v>
      </c>
      <c r="AX41" s="56" t="s">
        <v>139</v>
      </c>
      <c r="AY41" s="56">
        <v>97181573</v>
      </c>
      <c r="AZ41" s="56">
        <v>0</v>
      </c>
      <c r="BA41" s="56" t="s">
        <v>631</v>
      </c>
      <c r="BB41" s="57" t="s">
        <v>632</v>
      </c>
      <c r="BC41" s="56" t="s">
        <v>613</v>
      </c>
      <c r="BD41" s="56" t="s">
        <v>139</v>
      </c>
      <c r="BE41" s="56" t="s">
        <v>615</v>
      </c>
      <c r="BF41" s="56">
        <v>0</v>
      </c>
      <c r="BG41" s="56" t="s">
        <v>633</v>
      </c>
      <c r="BH41" s="56" t="s">
        <v>616</v>
      </c>
      <c r="BI41" s="60" t="s">
        <v>634</v>
      </c>
      <c r="BJ41" s="56" t="s">
        <v>139</v>
      </c>
      <c r="BK41" s="56" t="s">
        <v>635</v>
      </c>
      <c r="BL41" s="56">
        <v>0</v>
      </c>
      <c r="BM41" s="56" t="s">
        <v>636</v>
      </c>
      <c r="BN41" s="57" t="s">
        <v>637</v>
      </c>
      <c r="BO41" s="60">
        <v>0</v>
      </c>
      <c r="BP41" s="56">
        <v>0</v>
      </c>
      <c r="BQ41" s="56">
        <v>0</v>
      </c>
      <c r="BR41" s="56">
        <v>0</v>
      </c>
      <c r="BS41" s="56">
        <v>0</v>
      </c>
      <c r="BT41" s="57">
        <v>0</v>
      </c>
      <c r="BU41" s="60" t="s">
        <v>240</v>
      </c>
      <c r="BV41" s="56" t="s">
        <v>240</v>
      </c>
      <c r="BW41" s="56" t="s">
        <v>240</v>
      </c>
      <c r="BX41" s="56" t="s">
        <v>240</v>
      </c>
      <c r="BY41" s="56" t="s">
        <v>240</v>
      </c>
      <c r="BZ41" s="57" t="s">
        <v>240</v>
      </c>
    </row>
    <row r="42" spans="1:78" s="24" customFormat="1" ht="15.75" customHeight="1">
      <c r="A42" s="17" t="s">
        <v>50</v>
      </c>
      <c r="B42" s="47" t="str">
        <f t="shared" si="2"/>
        <v>StF</v>
      </c>
      <c r="C42" s="60" t="s">
        <v>118</v>
      </c>
      <c r="D42" s="62">
        <f t="shared" si="1"/>
        <v>0</v>
      </c>
      <c r="E42" s="63"/>
      <c r="F42" s="64"/>
      <c r="G42" s="61"/>
      <c r="H42" s="65"/>
      <c r="I42" s="60" t="s">
        <v>638</v>
      </c>
      <c r="J42" s="56">
        <v>0</v>
      </c>
      <c r="K42" s="56" t="s">
        <v>258</v>
      </c>
      <c r="L42" s="57" t="s">
        <v>639</v>
      </c>
      <c r="M42" s="60" t="s">
        <v>640</v>
      </c>
      <c r="N42" s="56" t="s">
        <v>641</v>
      </c>
      <c r="O42" s="56" t="s">
        <v>642</v>
      </c>
      <c r="P42" s="56">
        <v>0</v>
      </c>
      <c r="Q42" s="56" t="s">
        <v>643</v>
      </c>
      <c r="R42" s="57" t="s">
        <v>644</v>
      </c>
      <c r="S42" s="60" t="s">
        <v>640</v>
      </c>
      <c r="T42" s="56" t="s">
        <v>641</v>
      </c>
      <c r="U42" s="56" t="s">
        <v>642</v>
      </c>
      <c r="V42" s="56">
        <v>0</v>
      </c>
      <c r="W42" s="56" t="s">
        <v>643</v>
      </c>
      <c r="X42" s="57" t="s">
        <v>644</v>
      </c>
      <c r="Y42" s="60" t="s">
        <v>140</v>
      </c>
      <c r="Z42" s="56" t="s">
        <v>645</v>
      </c>
      <c r="AA42" s="56" t="s">
        <v>142</v>
      </c>
      <c r="AB42" s="56" t="s">
        <v>143</v>
      </c>
      <c r="AC42" s="56" t="s">
        <v>144</v>
      </c>
      <c r="AD42" s="57" t="s">
        <v>145</v>
      </c>
      <c r="AE42" s="60" t="s">
        <v>240</v>
      </c>
      <c r="AF42" s="56" t="s">
        <v>240</v>
      </c>
      <c r="AG42" s="56" t="s">
        <v>240</v>
      </c>
      <c r="AH42" s="56" t="s">
        <v>240</v>
      </c>
      <c r="AI42" s="56" t="s">
        <v>240</v>
      </c>
      <c r="AJ42" s="56" t="s">
        <v>240</v>
      </c>
      <c r="AK42" s="56" t="s">
        <v>240</v>
      </c>
      <c r="AL42" s="56" t="s">
        <v>240</v>
      </c>
      <c r="AM42" s="56" t="s">
        <v>240</v>
      </c>
      <c r="AN42" s="56" t="s">
        <v>240</v>
      </c>
      <c r="AO42" s="56" t="s">
        <v>240</v>
      </c>
      <c r="AP42" s="57" t="s">
        <v>240</v>
      </c>
      <c r="AQ42" s="60" t="s">
        <v>646</v>
      </c>
      <c r="AR42" s="56" t="s">
        <v>647</v>
      </c>
      <c r="AS42" s="56" t="s">
        <v>648</v>
      </c>
      <c r="AT42" s="56">
        <v>0</v>
      </c>
      <c r="AU42" s="56">
        <v>0</v>
      </c>
      <c r="AV42" s="57" t="s">
        <v>649</v>
      </c>
      <c r="AW42" s="60" t="s">
        <v>650</v>
      </c>
      <c r="AX42" s="56" t="s">
        <v>651</v>
      </c>
      <c r="AY42" s="56">
        <v>0</v>
      </c>
      <c r="AZ42" s="56">
        <v>0</v>
      </c>
      <c r="BA42" s="56" t="s">
        <v>652</v>
      </c>
      <c r="BB42" s="57" t="s">
        <v>653</v>
      </c>
      <c r="BC42" s="56">
        <v>0</v>
      </c>
      <c r="BD42" s="56" t="s">
        <v>240</v>
      </c>
      <c r="BE42" s="56" t="s">
        <v>240</v>
      </c>
      <c r="BF42" s="56" t="s">
        <v>240</v>
      </c>
      <c r="BG42" s="56" t="s">
        <v>240</v>
      </c>
      <c r="BH42" s="56" t="s">
        <v>240</v>
      </c>
      <c r="BI42" s="60" t="s">
        <v>654</v>
      </c>
      <c r="BJ42" s="56" t="s">
        <v>655</v>
      </c>
      <c r="BK42" s="56" t="s">
        <v>656</v>
      </c>
      <c r="BL42" s="56">
        <v>0</v>
      </c>
      <c r="BM42" s="56" t="s">
        <v>657</v>
      </c>
      <c r="BN42" s="57" t="s">
        <v>658</v>
      </c>
      <c r="BO42" s="60" t="s">
        <v>140</v>
      </c>
      <c r="BP42" s="56" t="s">
        <v>141</v>
      </c>
      <c r="BQ42" s="56" t="s">
        <v>142</v>
      </c>
      <c r="BR42" s="56" t="s">
        <v>143</v>
      </c>
      <c r="BS42" s="56" t="s">
        <v>144</v>
      </c>
      <c r="BT42" s="57" t="s">
        <v>145</v>
      </c>
      <c r="BU42" s="60" t="s">
        <v>654</v>
      </c>
      <c r="BV42" s="56" t="s">
        <v>655</v>
      </c>
      <c r="BW42" s="56" t="s">
        <v>656</v>
      </c>
      <c r="BX42" s="56">
        <v>0</v>
      </c>
      <c r="BY42" s="56" t="s">
        <v>657</v>
      </c>
      <c r="BZ42" s="57" t="s">
        <v>658</v>
      </c>
    </row>
    <row r="43" spans="1:78" s="24" customFormat="1" ht="15.75" customHeight="1">
      <c r="A43" s="17" t="s">
        <v>65</v>
      </c>
      <c r="B43" s="47" t="str">
        <f t="shared" si="2"/>
        <v>StF (dvb)</v>
      </c>
      <c r="C43" s="60" t="s">
        <v>119</v>
      </c>
      <c r="D43" s="62">
        <f t="shared" si="1"/>
        <v>0</v>
      </c>
      <c r="E43" s="63"/>
      <c r="F43" s="64"/>
      <c r="G43" s="61"/>
      <c r="H43" s="65"/>
      <c r="I43" s="60" t="s">
        <v>279</v>
      </c>
      <c r="J43" s="56" t="s">
        <v>240</v>
      </c>
      <c r="K43" s="56" t="s">
        <v>280</v>
      </c>
      <c r="L43" s="57" t="s">
        <v>281</v>
      </c>
      <c r="M43" s="60" t="s">
        <v>640</v>
      </c>
      <c r="N43" s="56" t="s">
        <v>641</v>
      </c>
      <c r="O43" s="56" t="s">
        <v>642</v>
      </c>
      <c r="P43" s="56">
        <v>0</v>
      </c>
      <c r="Q43" s="56" t="s">
        <v>643</v>
      </c>
      <c r="R43" s="57" t="s">
        <v>644</v>
      </c>
      <c r="S43" s="60" t="s">
        <v>640</v>
      </c>
      <c r="T43" s="56" t="s">
        <v>641</v>
      </c>
      <c r="U43" s="56" t="s">
        <v>642</v>
      </c>
      <c r="V43" s="56">
        <v>0</v>
      </c>
      <c r="W43" s="56" t="s">
        <v>643</v>
      </c>
      <c r="X43" s="57" t="s">
        <v>644</v>
      </c>
      <c r="Y43" s="60" t="s">
        <v>240</v>
      </c>
      <c r="Z43" s="56" t="s">
        <v>240</v>
      </c>
      <c r="AA43" s="56" t="s">
        <v>240</v>
      </c>
      <c r="AB43" s="56" t="s">
        <v>240</v>
      </c>
      <c r="AC43" s="56" t="s">
        <v>240</v>
      </c>
      <c r="AD43" s="57" t="s">
        <v>240</v>
      </c>
      <c r="AE43" s="60" t="s">
        <v>240</v>
      </c>
      <c r="AF43" s="56" t="s">
        <v>240</v>
      </c>
      <c r="AG43" s="56" t="s">
        <v>240</v>
      </c>
      <c r="AH43" s="56" t="s">
        <v>240</v>
      </c>
      <c r="AI43" s="56" t="s">
        <v>240</v>
      </c>
      <c r="AJ43" s="56" t="s">
        <v>240</v>
      </c>
      <c r="AK43" s="56" t="s">
        <v>240</v>
      </c>
      <c r="AL43" s="56" t="s">
        <v>240</v>
      </c>
      <c r="AM43" s="56" t="s">
        <v>240</v>
      </c>
      <c r="AN43" s="56" t="s">
        <v>240</v>
      </c>
      <c r="AO43" s="56" t="s">
        <v>240</v>
      </c>
      <c r="AP43" s="57" t="s">
        <v>240</v>
      </c>
      <c r="AQ43" s="60" t="s">
        <v>646</v>
      </c>
      <c r="AR43" s="56" t="s">
        <v>647</v>
      </c>
      <c r="AS43" s="56" t="s">
        <v>648</v>
      </c>
      <c r="AT43" s="56">
        <v>0</v>
      </c>
      <c r="AU43" s="56">
        <v>0</v>
      </c>
      <c r="AV43" s="57" t="s">
        <v>649</v>
      </c>
      <c r="AW43" s="60" t="s">
        <v>650</v>
      </c>
      <c r="AX43" s="56" t="s">
        <v>651</v>
      </c>
      <c r="AY43" s="56">
        <v>0</v>
      </c>
      <c r="AZ43" s="56">
        <v>0</v>
      </c>
      <c r="BA43" s="56" t="s">
        <v>652</v>
      </c>
      <c r="BB43" s="57" t="s">
        <v>653</v>
      </c>
      <c r="BC43" s="56" t="s">
        <v>240</v>
      </c>
      <c r="BD43" s="56" t="s">
        <v>240</v>
      </c>
      <c r="BE43" s="56" t="s">
        <v>240</v>
      </c>
      <c r="BF43" s="56" t="s">
        <v>240</v>
      </c>
      <c r="BG43" s="56" t="s">
        <v>240</v>
      </c>
      <c r="BH43" s="56" t="s">
        <v>240</v>
      </c>
      <c r="BI43" s="60" t="s">
        <v>654</v>
      </c>
      <c r="BJ43" s="56" t="s">
        <v>655</v>
      </c>
      <c r="BK43" s="56" t="s">
        <v>656</v>
      </c>
      <c r="BL43" s="56">
        <v>0</v>
      </c>
      <c r="BM43" s="56" t="s">
        <v>657</v>
      </c>
      <c r="BN43" s="57" t="s">
        <v>658</v>
      </c>
      <c r="BO43" s="60">
        <v>0</v>
      </c>
      <c r="BP43" s="56">
        <v>0</v>
      </c>
      <c r="BQ43" s="56">
        <v>0</v>
      </c>
      <c r="BR43" s="56">
        <v>0</v>
      </c>
      <c r="BS43" s="56">
        <v>0</v>
      </c>
      <c r="BT43" s="57">
        <v>0</v>
      </c>
      <c r="BU43" s="60">
        <v>0</v>
      </c>
      <c r="BV43" s="56">
        <v>0</v>
      </c>
      <c r="BW43" s="56">
        <v>0</v>
      </c>
      <c r="BX43" s="56">
        <v>0</v>
      </c>
      <c r="BY43" s="56">
        <v>0</v>
      </c>
      <c r="BZ43" s="57">
        <v>0</v>
      </c>
    </row>
    <row r="44" spans="1:78" s="24" customFormat="1" ht="15.75" customHeight="1">
      <c r="A44" s="17" t="s">
        <v>67</v>
      </c>
      <c r="B44" s="47" t="str">
        <f t="shared" si="2"/>
        <v>StF (kar)</v>
      </c>
      <c r="C44" s="60" t="s">
        <v>120</v>
      </c>
      <c r="D44" s="62">
        <f t="shared" si="1"/>
        <v>0</v>
      </c>
      <c r="E44" s="63"/>
      <c r="F44" s="64"/>
      <c r="G44" s="61"/>
      <c r="H44" s="65"/>
      <c r="I44" s="60" t="s">
        <v>659</v>
      </c>
      <c r="J44" s="56">
        <v>0.9375</v>
      </c>
      <c r="K44" s="56" t="s">
        <v>439</v>
      </c>
      <c r="L44" s="57" t="s">
        <v>440</v>
      </c>
      <c r="M44" s="60" t="s">
        <v>640</v>
      </c>
      <c r="N44" s="56" t="s">
        <v>641</v>
      </c>
      <c r="O44" s="56" t="s">
        <v>642</v>
      </c>
      <c r="P44" s="56">
        <v>0</v>
      </c>
      <c r="Q44" s="56" t="s">
        <v>643</v>
      </c>
      <c r="R44" s="57" t="s">
        <v>644</v>
      </c>
      <c r="S44" s="60" t="s">
        <v>640</v>
      </c>
      <c r="T44" s="56" t="s">
        <v>641</v>
      </c>
      <c r="U44" s="56" t="s">
        <v>642</v>
      </c>
      <c r="V44" s="56">
        <v>0</v>
      </c>
      <c r="W44" s="56" t="s">
        <v>643</v>
      </c>
      <c r="X44" s="57" t="s">
        <v>644</v>
      </c>
      <c r="Y44" s="60" t="s">
        <v>240</v>
      </c>
      <c r="Z44" s="56" t="s">
        <v>240</v>
      </c>
      <c r="AA44" s="56" t="s">
        <v>240</v>
      </c>
      <c r="AB44" s="56" t="s">
        <v>240</v>
      </c>
      <c r="AC44" s="56" t="s">
        <v>240</v>
      </c>
      <c r="AD44" s="57" t="s">
        <v>240</v>
      </c>
      <c r="AE44" s="60" t="s">
        <v>240</v>
      </c>
      <c r="AF44" s="56" t="s">
        <v>240</v>
      </c>
      <c r="AG44" s="56" t="s">
        <v>240</v>
      </c>
      <c r="AH44" s="56" t="s">
        <v>240</v>
      </c>
      <c r="AI44" s="56" t="s">
        <v>240</v>
      </c>
      <c r="AJ44" s="56" t="s">
        <v>240</v>
      </c>
      <c r="AK44" s="56" t="s">
        <v>240</v>
      </c>
      <c r="AL44" s="56" t="s">
        <v>240</v>
      </c>
      <c r="AM44" s="56" t="s">
        <v>240</v>
      </c>
      <c r="AN44" s="56" t="s">
        <v>240</v>
      </c>
      <c r="AO44" s="56" t="s">
        <v>240</v>
      </c>
      <c r="AP44" s="57" t="s">
        <v>240</v>
      </c>
      <c r="AQ44" s="60" t="s">
        <v>240</v>
      </c>
      <c r="AR44" s="56" t="s">
        <v>240</v>
      </c>
      <c r="AS44" s="56" t="s">
        <v>240</v>
      </c>
      <c r="AT44" s="56" t="s">
        <v>240</v>
      </c>
      <c r="AU44" s="56" t="s">
        <v>240</v>
      </c>
      <c r="AV44" s="57" t="s">
        <v>240</v>
      </c>
      <c r="AW44" s="60" t="s">
        <v>650</v>
      </c>
      <c r="AX44" s="56" t="s">
        <v>651</v>
      </c>
      <c r="AY44" s="56">
        <v>0</v>
      </c>
      <c r="AZ44" s="56">
        <v>0</v>
      </c>
      <c r="BA44" s="56" t="s">
        <v>652</v>
      </c>
      <c r="BB44" s="57" t="s">
        <v>653</v>
      </c>
      <c r="BC44" s="56" t="s">
        <v>240</v>
      </c>
      <c r="BD44" s="56" t="s">
        <v>240</v>
      </c>
      <c r="BE44" s="56" t="s">
        <v>240</v>
      </c>
      <c r="BF44" s="56" t="s">
        <v>240</v>
      </c>
      <c r="BG44" s="56" t="s">
        <v>240</v>
      </c>
      <c r="BH44" s="56" t="s">
        <v>240</v>
      </c>
      <c r="BI44" s="60" t="s">
        <v>240</v>
      </c>
      <c r="BJ44" s="56" t="s">
        <v>240</v>
      </c>
      <c r="BK44" s="56" t="s">
        <v>240</v>
      </c>
      <c r="BL44" s="56" t="s">
        <v>240</v>
      </c>
      <c r="BM44" s="56" t="s">
        <v>240</v>
      </c>
      <c r="BN44" s="57" t="s">
        <v>240</v>
      </c>
      <c r="BO44" s="60">
        <v>0</v>
      </c>
      <c r="BP44" s="56">
        <v>0</v>
      </c>
      <c r="BQ44" s="56">
        <v>0</v>
      </c>
      <c r="BR44" s="56">
        <v>0</v>
      </c>
      <c r="BS44" s="56">
        <v>0</v>
      </c>
      <c r="BT44" s="57">
        <v>0</v>
      </c>
      <c r="BU44" s="60">
        <v>0</v>
      </c>
      <c r="BV44" s="56">
        <v>0</v>
      </c>
      <c r="BW44" s="56">
        <v>0</v>
      </c>
      <c r="BX44" s="56">
        <v>0</v>
      </c>
      <c r="BY44" s="56">
        <v>0</v>
      </c>
      <c r="BZ44" s="57">
        <v>0</v>
      </c>
    </row>
    <row r="45" spans="1:78" s="24" customFormat="1" ht="15.75" customHeight="1">
      <c r="A45" s="17" t="s">
        <v>66</v>
      </c>
      <c r="B45" s="47" t="str">
        <f t="shared" si="2"/>
        <v>StF (gv)</v>
      </c>
      <c r="C45" s="60" t="s">
        <v>121</v>
      </c>
      <c r="D45" s="62">
        <f t="shared" si="1"/>
        <v>0</v>
      </c>
      <c r="E45" s="63"/>
      <c r="F45" s="64"/>
      <c r="G45" s="61"/>
      <c r="H45" s="65"/>
      <c r="I45" s="60" t="s">
        <v>660</v>
      </c>
      <c r="J45" s="56">
        <v>0.9583333333333334</v>
      </c>
      <c r="K45" s="56" t="s">
        <v>346</v>
      </c>
      <c r="L45" s="57">
        <v>0</v>
      </c>
      <c r="M45" s="60" t="s">
        <v>640</v>
      </c>
      <c r="N45" s="56" t="s">
        <v>641</v>
      </c>
      <c r="O45" s="56" t="s">
        <v>642</v>
      </c>
      <c r="P45" s="56">
        <v>0</v>
      </c>
      <c r="Q45" s="56" t="s">
        <v>643</v>
      </c>
      <c r="R45" s="57" t="s">
        <v>644</v>
      </c>
      <c r="S45" s="60" t="s">
        <v>640</v>
      </c>
      <c r="T45" s="56" t="s">
        <v>641</v>
      </c>
      <c r="U45" s="56" t="s">
        <v>642</v>
      </c>
      <c r="V45" s="56">
        <v>0</v>
      </c>
      <c r="W45" s="56" t="s">
        <v>643</v>
      </c>
      <c r="X45" s="57" t="s">
        <v>644</v>
      </c>
      <c r="Y45" s="60" t="s">
        <v>240</v>
      </c>
      <c r="Z45" s="56" t="s">
        <v>240</v>
      </c>
      <c r="AA45" s="56" t="s">
        <v>240</v>
      </c>
      <c r="AB45" s="56" t="s">
        <v>240</v>
      </c>
      <c r="AC45" s="56" t="s">
        <v>240</v>
      </c>
      <c r="AD45" s="57" t="s">
        <v>240</v>
      </c>
      <c r="AE45" s="60" t="s">
        <v>240</v>
      </c>
      <c r="AF45" s="56" t="s">
        <v>240</v>
      </c>
      <c r="AG45" s="56" t="s">
        <v>240</v>
      </c>
      <c r="AH45" s="56" t="s">
        <v>240</v>
      </c>
      <c r="AI45" s="56" t="s">
        <v>240</v>
      </c>
      <c r="AJ45" s="56" t="s">
        <v>240</v>
      </c>
      <c r="AK45" s="56" t="s">
        <v>240</v>
      </c>
      <c r="AL45" s="56" t="s">
        <v>240</v>
      </c>
      <c r="AM45" s="56" t="s">
        <v>240</v>
      </c>
      <c r="AN45" s="56" t="s">
        <v>240</v>
      </c>
      <c r="AO45" s="56" t="s">
        <v>240</v>
      </c>
      <c r="AP45" s="57" t="s">
        <v>240</v>
      </c>
      <c r="AQ45" s="60" t="s">
        <v>646</v>
      </c>
      <c r="AR45" s="56" t="s">
        <v>647</v>
      </c>
      <c r="AS45" s="56" t="s">
        <v>648</v>
      </c>
      <c r="AT45" s="56">
        <v>0</v>
      </c>
      <c r="AU45" s="56">
        <v>0</v>
      </c>
      <c r="AV45" s="57" t="s">
        <v>649</v>
      </c>
      <c r="AW45" s="60" t="s">
        <v>240</v>
      </c>
      <c r="AX45" s="56" t="s">
        <v>240</v>
      </c>
      <c r="AY45" s="56" t="s">
        <v>240</v>
      </c>
      <c r="AZ45" s="56" t="s">
        <v>240</v>
      </c>
      <c r="BA45" s="56" t="s">
        <v>240</v>
      </c>
      <c r="BB45" s="57" t="s">
        <v>240</v>
      </c>
      <c r="BC45" s="56" t="s">
        <v>240</v>
      </c>
      <c r="BD45" s="56" t="s">
        <v>240</v>
      </c>
      <c r="BE45" s="56" t="s">
        <v>240</v>
      </c>
      <c r="BF45" s="56" t="s">
        <v>240</v>
      </c>
      <c r="BG45" s="56" t="s">
        <v>240</v>
      </c>
      <c r="BH45" s="56" t="s">
        <v>240</v>
      </c>
      <c r="BI45" s="60" t="s">
        <v>240</v>
      </c>
      <c r="BJ45" s="56" t="s">
        <v>240</v>
      </c>
      <c r="BK45" s="56" t="s">
        <v>240</v>
      </c>
      <c r="BL45" s="56" t="s">
        <v>240</v>
      </c>
      <c r="BM45" s="56" t="s">
        <v>240</v>
      </c>
      <c r="BN45" s="57" t="s">
        <v>240</v>
      </c>
      <c r="BO45" s="60">
        <v>0</v>
      </c>
      <c r="BP45" s="56">
        <v>0</v>
      </c>
      <c r="BQ45" s="56">
        <v>0</v>
      </c>
      <c r="BR45" s="56">
        <v>0</v>
      </c>
      <c r="BS45" s="56">
        <v>0</v>
      </c>
      <c r="BT45" s="57">
        <v>0</v>
      </c>
      <c r="BU45" s="60">
        <v>0</v>
      </c>
      <c r="BV45" s="56">
        <v>0</v>
      </c>
      <c r="BW45" s="56">
        <v>0</v>
      </c>
      <c r="BX45" s="56">
        <v>0</v>
      </c>
      <c r="BY45" s="56">
        <v>0</v>
      </c>
      <c r="BZ45" s="57">
        <v>0</v>
      </c>
    </row>
    <row r="46" spans="1:78" s="24" customFormat="1" ht="15.75" customHeight="1">
      <c r="A46" s="17" t="s">
        <v>69</v>
      </c>
      <c r="B46" s="47" t="str">
        <f t="shared" si="2"/>
        <v>StM</v>
      </c>
      <c r="C46" s="60" t="s">
        <v>122</v>
      </c>
      <c r="D46" s="62">
        <f t="shared" si="1"/>
        <v>0</v>
      </c>
      <c r="E46" s="63"/>
      <c r="F46" s="64"/>
      <c r="G46" s="61"/>
      <c r="H46" s="65"/>
      <c r="I46" s="60" t="s">
        <v>661</v>
      </c>
      <c r="J46" s="56" t="s">
        <v>662</v>
      </c>
      <c r="K46" s="56" t="s">
        <v>663</v>
      </c>
      <c r="L46" s="57" t="s">
        <v>664</v>
      </c>
      <c r="M46" s="60" t="s">
        <v>665</v>
      </c>
      <c r="N46" s="56" t="s">
        <v>666</v>
      </c>
      <c r="O46" s="56">
        <v>0</v>
      </c>
      <c r="P46" s="56">
        <v>0</v>
      </c>
      <c r="Q46" s="56" t="s">
        <v>667</v>
      </c>
      <c r="R46" s="57" t="s">
        <v>668</v>
      </c>
      <c r="S46" s="60" t="s">
        <v>665</v>
      </c>
      <c r="T46" s="56" t="s">
        <v>666</v>
      </c>
      <c r="U46" s="56">
        <v>0</v>
      </c>
      <c r="V46" s="56">
        <v>0</v>
      </c>
      <c r="W46" s="56" t="s">
        <v>667</v>
      </c>
      <c r="X46" s="57" t="s">
        <v>668</v>
      </c>
      <c r="Y46" s="60">
        <v>0</v>
      </c>
      <c r="Z46" s="56">
        <v>0</v>
      </c>
      <c r="AA46" s="56">
        <v>0</v>
      </c>
      <c r="AB46" s="56">
        <v>0</v>
      </c>
      <c r="AC46" s="56">
        <v>0</v>
      </c>
      <c r="AD46" s="57">
        <v>0</v>
      </c>
      <c r="AE46" s="60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7">
        <v>0</v>
      </c>
      <c r="AQ46" s="60" t="s">
        <v>665</v>
      </c>
      <c r="AR46" s="56" t="s">
        <v>666</v>
      </c>
      <c r="AS46" s="56">
        <v>0</v>
      </c>
      <c r="AT46" s="56">
        <v>0</v>
      </c>
      <c r="AU46" s="56" t="s">
        <v>667</v>
      </c>
      <c r="AV46" s="57" t="s">
        <v>668</v>
      </c>
      <c r="AW46" s="60">
        <v>0</v>
      </c>
      <c r="AX46" s="56">
        <v>0</v>
      </c>
      <c r="AY46" s="56">
        <v>0</v>
      </c>
      <c r="AZ46" s="56">
        <v>0</v>
      </c>
      <c r="BA46" s="56">
        <v>0</v>
      </c>
      <c r="BB46" s="57">
        <v>0</v>
      </c>
      <c r="BC46" s="56">
        <v>0</v>
      </c>
      <c r="BD46" s="56">
        <v>0</v>
      </c>
      <c r="BE46" s="56">
        <v>0</v>
      </c>
      <c r="BF46" s="56">
        <v>0</v>
      </c>
      <c r="BG46" s="56">
        <v>0</v>
      </c>
      <c r="BH46" s="56">
        <v>0</v>
      </c>
      <c r="BI46" s="60">
        <v>0</v>
      </c>
      <c r="BJ46" s="56">
        <v>0</v>
      </c>
      <c r="BK46" s="56">
        <v>0</v>
      </c>
      <c r="BL46" s="56">
        <v>0</v>
      </c>
      <c r="BM46" s="56">
        <v>0</v>
      </c>
      <c r="BN46" s="57">
        <v>0</v>
      </c>
      <c r="BO46" s="60" t="s">
        <v>665</v>
      </c>
      <c r="BP46" s="56" t="s">
        <v>666</v>
      </c>
      <c r="BQ46" s="56">
        <v>0</v>
      </c>
      <c r="BR46" s="56">
        <v>0</v>
      </c>
      <c r="BS46" s="56" t="s">
        <v>667</v>
      </c>
      <c r="BT46" s="57" t="s">
        <v>668</v>
      </c>
      <c r="BU46" s="60" t="s">
        <v>669</v>
      </c>
      <c r="BV46" s="56" t="s">
        <v>666</v>
      </c>
      <c r="BW46" s="56">
        <v>0</v>
      </c>
      <c r="BX46" s="56">
        <v>0</v>
      </c>
      <c r="BY46" s="56" t="s">
        <v>670</v>
      </c>
      <c r="BZ46" s="57" t="s">
        <v>671</v>
      </c>
    </row>
    <row r="47" spans="1:78" s="24" customFormat="1" ht="15.75" customHeight="1">
      <c r="A47" s="17" t="s">
        <v>70</v>
      </c>
      <c r="B47" s="47" t="str">
        <f t="shared" si="2"/>
        <v>UCTC</v>
      </c>
      <c r="C47" s="60" t="s">
        <v>70</v>
      </c>
      <c r="D47" s="62">
        <f t="shared" si="1"/>
        <v>0</v>
      </c>
      <c r="E47" s="63"/>
      <c r="F47" s="64"/>
      <c r="G47" s="61"/>
      <c r="H47" s="65"/>
      <c r="I47" s="60" t="s">
        <v>672</v>
      </c>
      <c r="J47" s="56" t="s">
        <v>243</v>
      </c>
      <c r="K47" s="56" t="s">
        <v>673</v>
      </c>
      <c r="L47" s="57" t="s">
        <v>244</v>
      </c>
      <c r="M47" s="60" t="s">
        <v>674</v>
      </c>
      <c r="N47" s="56" t="s">
        <v>675</v>
      </c>
      <c r="O47" s="56" t="s">
        <v>676</v>
      </c>
      <c r="P47" s="56">
        <v>0</v>
      </c>
      <c r="Q47" s="56" t="s">
        <v>677</v>
      </c>
      <c r="R47" s="57" t="s">
        <v>678</v>
      </c>
      <c r="S47" s="60" t="s">
        <v>674</v>
      </c>
      <c r="T47" s="56" t="s">
        <v>675</v>
      </c>
      <c r="U47" s="56" t="s">
        <v>676</v>
      </c>
      <c r="V47" s="56">
        <v>0</v>
      </c>
      <c r="W47" s="56" t="s">
        <v>679</v>
      </c>
      <c r="X47" s="57" t="s">
        <v>678</v>
      </c>
      <c r="Y47" s="60" t="s">
        <v>680</v>
      </c>
      <c r="Z47" s="56" t="s">
        <v>681</v>
      </c>
      <c r="AA47" s="56" t="s">
        <v>682</v>
      </c>
      <c r="AB47" s="56">
        <v>0</v>
      </c>
      <c r="AC47" s="56" t="s">
        <v>682</v>
      </c>
      <c r="AD47" s="57" t="s">
        <v>683</v>
      </c>
      <c r="AE47" s="60" t="s">
        <v>684</v>
      </c>
      <c r="AF47" s="56" t="s">
        <v>681</v>
      </c>
      <c r="AG47" s="56">
        <v>421704596</v>
      </c>
      <c r="AH47" s="56">
        <v>0</v>
      </c>
      <c r="AI47" s="56" t="s">
        <v>685</v>
      </c>
      <c r="AJ47" s="56" t="s">
        <v>683</v>
      </c>
      <c r="AK47" s="56" t="s">
        <v>686</v>
      </c>
      <c r="AL47" s="56" t="s">
        <v>687</v>
      </c>
      <c r="AM47" s="56" t="s">
        <v>688</v>
      </c>
      <c r="AN47" s="56" t="s">
        <v>258</v>
      </c>
      <c r="AO47" s="56" t="s">
        <v>689</v>
      </c>
      <c r="AP47" s="57" t="s">
        <v>690</v>
      </c>
      <c r="AQ47" s="60" t="s">
        <v>691</v>
      </c>
      <c r="AR47" s="56" t="s">
        <v>692</v>
      </c>
      <c r="AS47" s="56" t="s">
        <v>693</v>
      </c>
      <c r="AT47" s="56">
        <v>0</v>
      </c>
      <c r="AU47" s="56" t="s">
        <v>694</v>
      </c>
      <c r="AV47" s="57" t="s">
        <v>695</v>
      </c>
      <c r="AW47" s="60" t="s">
        <v>696</v>
      </c>
      <c r="AX47" s="56" t="s">
        <v>697</v>
      </c>
      <c r="AY47" s="56" t="s">
        <v>698</v>
      </c>
      <c r="AZ47" s="56">
        <v>0</v>
      </c>
      <c r="BA47" s="56" t="s">
        <v>699</v>
      </c>
      <c r="BB47" s="57" t="s">
        <v>700</v>
      </c>
      <c r="BC47" s="56" t="s">
        <v>696</v>
      </c>
      <c r="BD47" s="56" t="s">
        <v>697</v>
      </c>
      <c r="BE47" s="56" t="s">
        <v>701</v>
      </c>
      <c r="BF47" s="56">
        <v>0</v>
      </c>
      <c r="BG47" s="56" t="s">
        <v>702</v>
      </c>
      <c r="BH47" s="56" t="s">
        <v>700</v>
      </c>
      <c r="BI47" s="60" t="s">
        <v>703</v>
      </c>
      <c r="BJ47" s="56" t="s">
        <v>704</v>
      </c>
      <c r="BK47" s="56" t="s">
        <v>705</v>
      </c>
      <c r="BL47" s="56">
        <v>0</v>
      </c>
      <c r="BM47" s="56" t="s">
        <v>706</v>
      </c>
      <c r="BN47" s="57" t="s">
        <v>707</v>
      </c>
      <c r="BO47" s="60" t="s">
        <v>708</v>
      </c>
      <c r="BP47" s="56" t="s">
        <v>709</v>
      </c>
      <c r="BQ47" s="56">
        <v>0</v>
      </c>
      <c r="BR47" s="56">
        <v>0</v>
      </c>
      <c r="BS47" s="56" t="s">
        <v>710</v>
      </c>
      <c r="BT47" s="57" t="s">
        <v>711</v>
      </c>
      <c r="BU47" s="60" t="s">
        <v>168</v>
      </c>
      <c r="BV47" s="56" t="s">
        <v>169</v>
      </c>
      <c r="BW47" s="56" t="s">
        <v>170</v>
      </c>
      <c r="BX47" s="56">
        <v>0</v>
      </c>
      <c r="BY47" s="56">
        <v>0</v>
      </c>
      <c r="BZ47" s="57" t="s">
        <v>171</v>
      </c>
    </row>
    <row r="48" spans="1:78" s="24" customFormat="1" ht="15.75" customHeight="1">
      <c r="A48" s="17" t="s">
        <v>52</v>
      </c>
      <c r="B48" s="47" t="str">
        <f t="shared" si="2"/>
        <v>WG</v>
      </c>
      <c r="C48" s="60" t="s">
        <v>123</v>
      </c>
      <c r="D48" s="62">
        <f t="shared" si="1"/>
        <v>0</v>
      </c>
      <c r="E48" s="63"/>
      <c r="F48" s="64"/>
      <c r="G48" s="61"/>
      <c r="H48" s="65"/>
      <c r="I48" s="60" t="s">
        <v>712</v>
      </c>
      <c r="J48" s="56">
        <v>0</v>
      </c>
      <c r="K48" s="56" t="s">
        <v>713</v>
      </c>
      <c r="L48" s="57" t="s">
        <v>714</v>
      </c>
      <c r="M48" s="60" t="s">
        <v>715</v>
      </c>
      <c r="N48" s="56" t="s">
        <v>716</v>
      </c>
      <c r="O48" s="56" t="s">
        <v>717</v>
      </c>
      <c r="P48" s="56">
        <v>0</v>
      </c>
      <c r="Q48" s="56" t="s">
        <v>718</v>
      </c>
      <c r="R48" s="57" t="s">
        <v>719</v>
      </c>
      <c r="S48" s="60" t="s">
        <v>720</v>
      </c>
      <c r="T48" s="56" t="s">
        <v>721</v>
      </c>
      <c r="U48" s="56" t="s">
        <v>722</v>
      </c>
      <c r="V48" s="56">
        <v>0</v>
      </c>
      <c r="W48" s="56" t="s">
        <v>723</v>
      </c>
      <c r="X48" s="57" t="s">
        <v>724</v>
      </c>
      <c r="Y48" s="60" t="s">
        <v>720</v>
      </c>
      <c r="Z48" s="56" t="s">
        <v>721</v>
      </c>
      <c r="AA48" s="56" t="s">
        <v>722</v>
      </c>
      <c r="AB48" s="56">
        <v>0</v>
      </c>
      <c r="AC48" s="56" t="s">
        <v>723</v>
      </c>
      <c r="AD48" s="57" t="s">
        <v>724</v>
      </c>
      <c r="AE48" s="60" t="s">
        <v>715</v>
      </c>
      <c r="AF48" s="56" t="s">
        <v>716</v>
      </c>
      <c r="AG48" s="56" t="s">
        <v>717</v>
      </c>
      <c r="AH48" s="56">
        <v>0</v>
      </c>
      <c r="AI48" s="56" t="s">
        <v>718</v>
      </c>
      <c r="AJ48" s="56" t="s">
        <v>719</v>
      </c>
      <c r="AK48" s="56" t="s">
        <v>720</v>
      </c>
      <c r="AL48" s="56" t="s">
        <v>721</v>
      </c>
      <c r="AM48" s="56" t="s">
        <v>722</v>
      </c>
      <c r="AN48" s="56">
        <v>0</v>
      </c>
      <c r="AO48" s="56" t="s">
        <v>723</v>
      </c>
      <c r="AP48" s="57" t="s">
        <v>724</v>
      </c>
      <c r="AQ48" s="60" t="s">
        <v>715</v>
      </c>
      <c r="AR48" s="56" t="s">
        <v>716</v>
      </c>
      <c r="AS48" s="56" t="s">
        <v>717</v>
      </c>
      <c r="AT48" s="56">
        <v>0</v>
      </c>
      <c r="AU48" s="56" t="s">
        <v>718</v>
      </c>
      <c r="AV48" s="57" t="s">
        <v>719</v>
      </c>
      <c r="AW48" s="60" t="s">
        <v>725</v>
      </c>
      <c r="AX48" s="56">
        <v>0</v>
      </c>
      <c r="AY48" s="56">
        <v>0</v>
      </c>
      <c r="AZ48" s="56">
        <v>0</v>
      </c>
      <c r="BA48" s="56" t="s">
        <v>726</v>
      </c>
      <c r="BB48" s="57" t="s">
        <v>727</v>
      </c>
      <c r="BC48" s="56" t="s">
        <v>725</v>
      </c>
      <c r="BD48" s="56">
        <v>0</v>
      </c>
      <c r="BE48" s="56">
        <v>0</v>
      </c>
      <c r="BF48" s="56">
        <v>0</v>
      </c>
      <c r="BG48" s="56" t="s">
        <v>726</v>
      </c>
      <c r="BH48" s="56" t="s">
        <v>727</v>
      </c>
      <c r="BI48" s="60" t="s">
        <v>728</v>
      </c>
      <c r="BJ48" s="56" t="s">
        <v>199</v>
      </c>
      <c r="BK48" s="56" t="s">
        <v>200</v>
      </c>
      <c r="BL48" s="56">
        <v>0</v>
      </c>
      <c r="BM48" s="56" t="s">
        <v>729</v>
      </c>
      <c r="BN48" s="57" t="s">
        <v>730</v>
      </c>
      <c r="BO48" s="60" t="s">
        <v>720</v>
      </c>
      <c r="BP48" s="56" t="s">
        <v>721</v>
      </c>
      <c r="BQ48" s="56" t="s">
        <v>722</v>
      </c>
      <c r="BR48" s="56">
        <v>0</v>
      </c>
      <c r="BS48" s="56" t="s">
        <v>723</v>
      </c>
      <c r="BT48" s="57" t="s">
        <v>724</v>
      </c>
      <c r="BU48" s="60">
        <v>0</v>
      </c>
      <c r="BV48" s="56">
        <v>0</v>
      </c>
      <c r="BW48" s="56">
        <v>0</v>
      </c>
      <c r="BX48" s="56">
        <v>0</v>
      </c>
      <c r="BY48" s="56">
        <v>0</v>
      </c>
      <c r="BZ48" s="57">
        <v>0</v>
      </c>
    </row>
    <row r="49" spans="1:78" s="24" customFormat="1" ht="15.75" customHeight="1">
      <c r="A49" s="17" t="s">
        <v>53</v>
      </c>
      <c r="B49" s="67" t="str">
        <f t="shared" si="2"/>
        <v>WH</v>
      </c>
      <c r="C49" s="58" t="s">
        <v>124</v>
      </c>
      <c r="D49" s="62">
        <f t="shared" si="1"/>
        <v>0</v>
      </c>
      <c r="E49" s="63"/>
      <c r="F49" s="64"/>
      <c r="G49" s="61"/>
      <c r="H49" s="65"/>
      <c r="I49" s="58" t="s">
        <v>731</v>
      </c>
      <c r="J49" s="68">
        <v>0</v>
      </c>
      <c r="K49" s="68" t="s">
        <v>732</v>
      </c>
      <c r="L49" s="69">
        <v>0</v>
      </c>
      <c r="M49" s="58" t="s">
        <v>733</v>
      </c>
      <c r="N49" s="68">
        <v>0</v>
      </c>
      <c r="O49" s="68" t="s">
        <v>734</v>
      </c>
      <c r="P49" s="68">
        <v>0</v>
      </c>
      <c r="Q49" s="68">
        <v>0</v>
      </c>
      <c r="R49" s="69" t="s">
        <v>218</v>
      </c>
      <c r="S49" s="58" t="s">
        <v>215</v>
      </c>
      <c r="T49" s="68">
        <v>0</v>
      </c>
      <c r="U49" s="68" t="s">
        <v>216</v>
      </c>
      <c r="V49" s="68">
        <v>0</v>
      </c>
      <c r="W49" s="68" t="s">
        <v>217</v>
      </c>
      <c r="X49" s="69" t="s">
        <v>218</v>
      </c>
      <c r="Y49" s="58" t="s">
        <v>215</v>
      </c>
      <c r="Z49" s="68">
        <v>0</v>
      </c>
      <c r="AA49" s="68" t="s">
        <v>216</v>
      </c>
      <c r="AB49" s="68">
        <v>0</v>
      </c>
      <c r="AC49" s="68" t="s">
        <v>217</v>
      </c>
      <c r="AD49" s="69" t="s">
        <v>218</v>
      </c>
      <c r="AE49" s="58" t="s">
        <v>735</v>
      </c>
      <c r="AF49" s="68">
        <v>0</v>
      </c>
      <c r="AG49" s="68" t="s">
        <v>736</v>
      </c>
      <c r="AH49" s="68">
        <v>0</v>
      </c>
      <c r="AI49" s="68" t="s">
        <v>737</v>
      </c>
      <c r="AJ49" s="68" t="s">
        <v>218</v>
      </c>
      <c r="AK49" s="68" t="s">
        <v>738</v>
      </c>
      <c r="AL49" s="68" t="s">
        <v>240</v>
      </c>
      <c r="AM49" s="68" t="s">
        <v>739</v>
      </c>
      <c r="AN49" s="68" t="s">
        <v>240</v>
      </c>
      <c r="AO49" s="68" t="s">
        <v>740</v>
      </c>
      <c r="AP49" s="69" t="s">
        <v>218</v>
      </c>
      <c r="AQ49" s="58" t="s">
        <v>741</v>
      </c>
      <c r="AR49" s="68" t="s">
        <v>240</v>
      </c>
      <c r="AS49" s="68" t="s">
        <v>742</v>
      </c>
      <c r="AT49" s="68" t="s">
        <v>240</v>
      </c>
      <c r="AU49" s="68" t="s">
        <v>743</v>
      </c>
      <c r="AV49" s="69" t="s">
        <v>218</v>
      </c>
      <c r="AW49" s="58" t="s">
        <v>744</v>
      </c>
      <c r="AX49" s="68">
        <v>0</v>
      </c>
      <c r="AY49" s="68" t="s">
        <v>745</v>
      </c>
      <c r="AZ49" s="68">
        <v>0</v>
      </c>
      <c r="BA49" s="68" t="s">
        <v>746</v>
      </c>
      <c r="BB49" s="69" t="s">
        <v>747</v>
      </c>
      <c r="BC49" s="68" t="s">
        <v>748</v>
      </c>
      <c r="BD49" s="68" t="s">
        <v>749</v>
      </c>
      <c r="BE49" s="68" t="s">
        <v>750</v>
      </c>
      <c r="BF49" s="68">
        <v>0</v>
      </c>
      <c r="BG49" s="68" t="s">
        <v>751</v>
      </c>
      <c r="BH49" s="68" t="s">
        <v>747</v>
      </c>
      <c r="BI49" s="58" t="s">
        <v>752</v>
      </c>
      <c r="BJ49" s="68">
        <v>0</v>
      </c>
      <c r="BK49" s="68" t="s">
        <v>753</v>
      </c>
      <c r="BL49" s="68">
        <v>0</v>
      </c>
      <c r="BM49" s="68" t="s">
        <v>754</v>
      </c>
      <c r="BN49" s="69" t="s">
        <v>218</v>
      </c>
      <c r="BO49" s="58" t="s">
        <v>215</v>
      </c>
      <c r="BP49" s="68" t="s">
        <v>240</v>
      </c>
      <c r="BQ49" s="68" t="s">
        <v>216</v>
      </c>
      <c r="BR49" s="68" t="s">
        <v>240</v>
      </c>
      <c r="BS49" s="68" t="s">
        <v>755</v>
      </c>
      <c r="BT49" s="69" t="s">
        <v>218</v>
      </c>
      <c r="BU49" s="58" t="s">
        <v>240</v>
      </c>
      <c r="BV49" s="68" t="s">
        <v>240</v>
      </c>
      <c r="BW49" s="68" t="s">
        <v>240</v>
      </c>
      <c r="BX49" s="68" t="s">
        <v>240</v>
      </c>
      <c r="BY49" s="68" t="s">
        <v>240</v>
      </c>
      <c r="BZ49" s="69" t="s">
        <v>240</v>
      </c>
    </row>
    <row r="50" spans="1:78" ht="15.75" customHeight="1">
      <c r="A50" s="17" t="s">
        <v>54</v>
      </c>
      <c r="B50" s="67" t="str">
        <f t="shared" si="2"/>
        <v>YY</v>
      </c>
      <c r="C50" s="58" t="s">
        <v>125</v>
      </c>
      <c r="D50" s="62">
        <f>SUM(CI50:CO50)</f>
        <v>0</v>
      </c>
      <c r="E50" s="63"/>
      <c r="F50" s="64"/>
      <c r="G50" s="61"/>
      <c r="H50" s="65"/>
      <c r="I50" s="58" t="s">
        <v>756</v>
      </c>
      <c r="J50" s="68">
        <v>0</v>
      </c>
      <c r="K50" s="68" t="s">
        <v>757</v>
      </c>
      <c r="L50" s="69" t="s">
        <v>758</v>
      </c>
      <c r="M50" s="58" t="s">
        <v>759</v>
      </c>
      <c r="N50" s="68" t="s">
        <v>760</v>
      </c>
      <c r="O50" s="68" t="s">
        <v>761</v>
      </c>
      <c r="P50" s="68">
        <v>0</v>
      </c>
      <c r="Q50" s="68" t="s">
        <v>762</v>
      </c>
      <c r="R50" s="69" t="s">
        <v>763</v>
      </c>
      <c r="S50" s="58" t="s">
        <v>759</v>
      </c>
      <c r="T50" s="68" t="s">
        <v>760</v>
      </c>
      <c r="U50" s="68" t="s">
        <v>761</v>
      </c>
      <c r="V50" s="68">
        <v>0</v>
      </c>
      <c r="W50" s="68" t="s">
        <v>762</v>
      </c>
      <c r="X50" s="69" t="s">
        <v>763</v>
      </c>
      <c r="Y50" s="58">
        <v>0</v>
      </c>
      <c r="Z50" s="68">
        <v>0</v>
      </c>
      <c r="AA50" s="68">
        <v>0</v>
      </c>
      <c r="AB50" s="68">
        <v>0</v>
      </c>
      <c r="AC50" s="68">
        <v>0</v>
      </c>
      <c r="AD50" s="69">
        <v>0</v>
      </c>
      <c r="AE50" s="5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 t="s">
        <v>764</v>
      </c>
      <c r="AL50" s="68" t="s">
        <v>760</v>
      </c>
      <c r="AM50" s="68" t="s">
        <v>765</v>
      </c>
      <c r="AN50" s="68">
        <v>0</v>
      </c>
      <c r="AO50" s="68">
        <v>0</v>
      </c>
      <c r="AP50" s="69">
        <v>0</v>
      </c>
      <c r="AQ50" s="58" t="s">
        <v>766</v>
      </c>
      <c r="AR50" s="68" t="s">
        <v>760</v>
      </c>
      <c r="AS50" s="68" t="s">
        <v>767</v>
      </c>
      <c r="AT50" s="68" t="s">
        <v>240</v>
      </c>
      <c r="AU50" s="68" t="s">
        <v>240</v>
      </c>
      <c r="AV50" s="69">
        <v>0</v>
      </c>
      <c r="AW50" s="58" t="s">
        <v>768</v>
      </c>
      <c r="AX50" s="68" t="s">
        <v>760</v>
      </c>
      <c r="AY50" s="68" t="s">
        <v>769</v>
      </c>
      <c r="AZ50" s="68" t="s">
        <v>240</v>
      </c>
      <c r="BA50" s="68">
        <v>0</v>
      </c>
      <c r="BB50" s="69">
        <v>0</v>
      </c>
      <c r="BC50" s="68">
        <v>0</v>
      </c>
      <c r="BD50" s="68">
        <v>0</v>
      </c>
      <c r="BE50" s="68">
        <v>0</v>
      </c>
      <c r="BF50" s="68" t="s">
        <v>240</v>
      </c>
      <c r="BG50" s="68">
        <v>0</v>
      </c>
      <c r="BH50" s="68">
        <v>0</v>
      </c>
      <c r="BI50" s="58" t="s">
        <v>770</v>
      </c>
      <c r="BJ50" s="68" t="s">
        <v>760</v>
      </c>
      <c r="BK50" s="68">
        <v>97162037</v>
      </c>
      <c r="BL50" s="68">
        <v>97162037</v>
      </c>
      <c r="BM50" s="68">
        <v>0</v>
      </c>
      <c r="BN50" s="69" t="s">
        <v>771</v>
      </c>
      <c r="BO50" s="58" t="s">
        <v>240</v>
      </c>
      <c r="BP50" s="68">
        <v>0</v>
      </c>
      <c r="BQ50" s="68" t="s">
        <v>240</v>
      </c>
      <c r="BR50" s="68" t="s">
        <v>240</v>
      </c>
      <c r="BS50" s="68" t="s">
        <v>240</v>
      </c>
      <c r="BT50" s="69" t="s">
        <v>240</v>
      </c>
      <c r="BU50" s="58" t="s">
        <v>240</v>
      </c>
      <c r="BV50" s="68" t="s">
        <v>240</v>
      </c>
      <c r="BW50" s="68" t="s">
        <v>240</v>
      </c>
      <c r="BX50" s="68" t="s">
        <v>240</v>
      </c>
      <c r="BY50" s="68" t="s">
        <v>240</v>
      </c>
      <c r="BZ50" s="69" t="s">
        <v>240</v>
      </c>
    </row>
    <row r="51" ht="11.25">
      <c r="A51" s="17">
        <v>0</v>
      </c>
    </row>
    <row r="52" ht="11.25">
      <c r="A52" s="17">
        <v>0</v>
      </c>
    </row>
    <row r="53" ht="11.25">
      <c r="A53" s="17">
        <v>0</v>
      </c>
    </row>
    <row r="54" ht="11.25">
      <c r="A54" s="17">
        <v>0</v>
      </c>
    </row>
    <row r="55" ht="11.25">
      <c r="A55" s="17">
        <v>0</v>
      </c>
    </row>
    <row r="56" ht="11.25">
      <c r="A56" s="17">
        <v>0</v>
      </c>
    </row>
    <row r="57" ht="11.25">
      <c r="A57" s="17">
        <v>0</v>
      </c>
    </row>
    <row r="58" ht="11.25">
      <c r="A58" s="17">
        <v>0</v>
      </c>
    </row>
    <row r="59" ht="11.25">
      <c r="A59" s="17">
        <v>0</v>
      </c>
    </row>
    <row r="60" ht="11.25">
      <c r="A60" s="17">
        <v>0</v>
      </c>
    </row>
    <row r="61" ht="11.25">
      <c r="A61" s="17">
        <v>0</v>
      </c>
    </row>
    <row r="62" ht="11.25">
      <c r="A62" s="17">
        <v>0</v>
      </c>
    </row>
    <row r="63" ht="11.25">
      <c r="A63" s="17">
        <v>0</v>
      </c>
    </row>
    <row r="64" ht="11.25">
      <c r="A64" s="17">
        <v>0</v>
      </c>
    </row>
    <row r="65" ht="11.25">
      <c r="A65" s="17">
        <v>0</v>
      </c>
    </row>
    <row r="66" ht="11.25">
      <c r="A66" s="17">
        <v>0</v>
      </c>
    </row>
    <row r="67" ht="11.25">
      <c r="A67" s="17">
        <v>0</v>
      </c>
    </row>
    <row r="68" ht="11.25">
      <c r="A68" s="17">
        <v>0</v>
      </c>
    </row>
    <row r="69" ht="11.25">
      <c r="A69" s="17">
        <v>0</v>
      </c>
    </row>
    <row r="70" ht="11.25">
      <c r="A70" s="17">
        <v>0</v>
      </c>
    </row>
    <row r="71" ht="11.25">
      <c r="A71" s="17">
        <v>0</v>
      </c>
    </row>
    <row r="72" ht="11.25">
      <c r="A72" s="17">
        <v>0</v>
      </c>
    </row>
    <row r="73" ht="11.25">
      <c r="A73" s="17">
        <v>0</v>
      </c>
    </row>
    <row r="74" ht="11.25">
      <c r="A74" s="17">
        <v>0</v>
      </c>
    </row>
    <row r="75" ht="11.25">
      <c r="A75" s="17">
        <v>0</v>
      </c>
    </row>
    <row r="76" ht="11.25">
      <c r="A76" s="17">
        <v>0</v>
      </c>
    </row>
    <row r="77" ht="11.25">
      <c r="A77" s="17">
        <v>0</v>
      </c>
    </row>
    <row r="78" ht="11.25">
      <c r="A78" s="17">
        <v>0</v>
      </c>
    </row>
    <row r="79" ht="11.25">
      <c r="A79" s="17">
        <v>0</v>
      </c>
    </row>
    <row r="80" ht="11.25">
      <c r="A80" s="17">
        <v>0</v>
      </c>
    </row>
    <row r="81" ht="11.25">
      <c r="A81" s="17">
        <v>0</v>
      </c>
    </row>
    <row r="82" ht="11.25">
      <c r="A82" s="17">
        <v>0</v>
      </c>
    </row>
    <row r="83" ht="11.25">
      <c r="A83" s="17">
        <v>0</v>
      </c>
    </row>
    <row r="84" ht="11.25">
      <c r="A84" s="17">
        <v>0</v>
      </c>
    </row>
    <row r="85" ht="11.25">
      <c r="A85" s="17">
        <v>0</v>
      </c>
    </row>
    <row r="86" ht="11.25">
      <c r="A86" s="17">
        <v>0</v>
      </c>
    </row>
    <row r="87" ht="11.25">
      <c r="A87" s="17">
        <v>0</v>
      </c>
    </row>
    <row r="88" ht="11.25">
      <c r="A88" s="17">
        <v>0</v>
      </c>
    </row>
    <row r="89" ht="11.25">
      <c r="A89" s="17">
        <v>0</v>
      </c>
    </row>
    <row r="90" ht="11.25">
      <c r="A90" s="17">
        <v>0</v>
      </c>
    </row>
    <row r="91" ht="11.25">
      <c r="A91" s="17">
        <v>0</v>
      </c>
    </row>
    <row r="92" ht="11.25">
      <c r="A92" s="17">
        <v>0</v>
      </c>
    </row>
    <row r="93" ht="11.25">
      <c r="A93" s="17">
        <v>0</v>
      </c>
    </row>
    <row r="94" ht="11.25">
      <c r="A94" s="17">
        <v>0</v>
      </c>
    </row>
    <row r="95" ht="11.25">
      <c r="A95" s="17">
        <v>0</v>
      </c>
    </row>
    <row r="96" ht="11.25">
      <c r="A96" s="17">
        <v>0</v>
      </c>
    </row>
    <row r="97" ht="11.25">
      <c r="A97" s="17">
        <v>0</v>
      </c>
    </row>
    <row r="98" ht="11.25">
      <c r="A98" s="17">
        <v>0</v>
      </c>
    </row>
    <row r="99" ht="11.25">
      <c r="A99" s="17">
        <v>0</v>
      </c>
    </row>
    <row r="100" ht="11.25">
      <c r="A100" s="17">
        <v>0</v>
      </c>
    </row>
    <row r="101" ht="11.25">
      <c r="A101" s="17">
        <v>0</v>
      </c>
    </row>
    <row r="102" ht="11.25">
      <c r="A102" s="17">
        <v>0</v>
      </c>
    </row>
    <row r="103" ht="11.25">
      <c r="A103" s="17">
        <v>0</v>
      </c>
    </row>
    <row r="104" ht="11.25">
      <c r="A104" s="17">
        <v>0</v>
      </c>
    </row>
    <row r="105" ht="11.25">
      <c r="A105" s="17">
        <v>0</v>
      </c>
    </row>
    <row r="106" ht="11.25">
      <c r="A106" s="17">
        <v>0</v>
      </c>
    </row>
    <row r="107" ht="11.25">
      <c r="A107" s="17">
        <v>0</v>
      </c>
    </row>
    <row r="108" ht="11.25">
      <c r="A108" s="17">
        <v>0</v>
      </c>
    </row>
    <row r="109" ht="11.25">
      <c r="A109" s="17">
        <v>0</v>
      </c>
    </row>
    <row r="110" ht="11.25">
      <c r="A110" s="17">
        <v>0</v>
      </c>
    </row>
    <row r="111" ht="11.25">
      <c r="A111" s="17">
        <v>0</v>
      </c>
    </row>
    <row r="112" ht="11.25">
      <c r="A112" s="17">
        <v>0</v>
      </c>
    </row>
    <row r="113" ht="11.25">
      <c r="A113" s="17">
        <v>0</v>
      </c>
    </row>
    <row r="114" ht="11.25">
      <c r="A114" s="17">
        <v>0</v>
      </c>
    </row>
    <row r="115" ht="11.25">
      <c r="A115" s="17">
        <v>0</v>
      </c>
    </row>
    <row r="116" ht="11.25">
      <c r="A116" s="17">
        <v>0</v>
      </c>
    </row>
    <row r="117" ht="11.25">
      <c r="A117" s="17">
        <v>0</v>
      </c>
    </row>
    <row r="118" ht="11.25">
      <c r="A118" s="17">
        <v>0</v>
      </c>
    </row>
    <row r="119" ht="11.25">
      <c r="A119" s="17">
        <v>0</v>
      </c>
    </row>
    <row r="120" ht="11.25">
      <c r="A120" s="17">
        <v>0</v>
      </c>
    </row>
    <row r="121" ht="11.25">
      <c r="A121" s="17">
        <v>0</v>
      </c>
    </row>
    <row r="122" ht="11.25">
      <c r="A122" s="17">
        <v>0</v>
      </c>
    </row>
    <row r="123" ht="11.25">
      <c r="A123" s="17">
        <v>0</v>
      </c>
    </row>
    <row r="124" ht="11.25">
      <c r="A124" s="17">
        <v>0</v>
      </c>
    </row>
    <row r="125" ht="11.25">
      <c r="A125" s="17">
        <v>0</v>
      </c>
    </row>
    <row r="126" ht="11.25">
      <c r="A126" s="17">
        <v>0</v>
      </c>
    </row>
    <row r="127" ht="11.25">
      <c r="A127" s="17">
        <v>0</v>
      </c>
    </row>
    <row r="128" ht="11.25">
      <c r="A128" s="17">
        <v>0</v>
      </c>
    </row>
    <row r="129" ht="11.25">
      <c r="A129" s="17">
        <v>0</v>
      </c>
    </row>
    <row r="130" ht="11.25">
      <c r="A130" s="17">
        <v>0</v>
      </c>
    </row>
    <row r="131" ht="11.25">
      <c r="A131" s="17">
        <v>0</v>
      </c>
    </row>
    <row r="132" ht="11.25">
      <c r="A132" s="17">
        <v>0</v>
      </c>
    </row>
    <row r="133" ht="11.25">
      <c r="A133" s="17">
        <v>0</v>
      </c>
    </row>
    <row r="134" ht="11.25">
      <c r="A134" s="24" t="s">
        <v>58</v>
      </c>
    </row>
    <row r="135" ht="11.25">
      <c r="A135" s="17" t="s">
        <v>31</v>
      </c>
    </row>
    <row r="136" ht="11.25">
      <c r="A136" s="17" t="s">
        <v>30</v>
      </c>
    </row>
    <row r="137" ht="11.25">
      <c r="A137" s="17" t="s">
        <v>56</v>
      </c>
    </row>
    <row r="138" ht="11.25">
      <c r="A138" s="17" t="s">
        <v>32</v>
      </c>
    </row>
    <row r="139" ht="11.25">
      <c r="A139" s="17" t="s">
        <v>33</v>
      </c>
    </row>
    <row r="140" ht="11.25">
      <c r="A140" s="17" t="s">
        <v>34</v>
      </c>
    </row>
    <row r="141" ht="11.25">
      <c r="A141" s="17" t="s">
        <v>35</v>
      </c>
    </row>
    <row r="142" ht="11.25">
      <c r="A142" s="17" t="s">
        <v>37</v>
      </c>
    </row>
    <row r="143" ht="11.25">
      <c r="A143" s="17" t="s">
        <v>36</v>
      </c>
    </row>
    <row r="144" ht="11.25">
      <c r="A144" s="17" t="s">
        <v>38</v>
      </c>
    </row>
    <row r="145" ht="11.25">
      <c r="A145" s="17" t="s">
        <v>40</v>
      </c>
    </row>
    <row r="146" ht="11.25">
      <c r="A146" s="17" t="s">
        <v>39</v>
      </c>
    </row>
    <row r="147" ht="11.25">
      <c r="A147" s="17" t="s">
        <v>62</v>
      </c>
    </row>
    <row r="148" ht="11.25">
      <c r="A148" s="17" t="s">
        <v>61</v>
      </c>
    </row>
    <row r="149" ht="11.25">
      <c r="A149" s="17" t="s">
        <v>41</v>
      </c>
    </row>
    <row r="150" ht="11.25">
      <c r="A150" s="17" t="s">
        <v>42</v>
      </c>
    </row>
    <row r="151" ht="11.25">
      <c r="A151" s="17" t="s">
        <v>44</v>
      </c>
    </row>
    <row r="152" ht="11.25">
      <c r="A152" s="17" t="s">
        <v>59</v>
      </c>
    </row>
    <row r="153" ht="11.25">
      <c r="A153" s="17" t="s">
        <v>43</v>
      </c>
    </row>
    <row r="154" ht="11.25">
      <c r="A154" s="17" t="s">
        <v>60</v>
      </c>
    </row>
    <row r="155" ht="11.25">
      <c r="A155" s="17" t="s">
        <v>45</v>
      </c>
    </row>
    <row r="156" ht="11.25">
      <c r="A156" s="17" t="s">
        <v>46</v>
      </c>
    </row>
    <row r="157" ht="11.25">
      <c r="A157" s="17" t="s">
        <v>63</v>
      </c>
    </row>
    <row r="158" ht="11.25">
      <c r="A158" s="17" t="s">
        <v>47</v>
      </c>
    </row>
    <row r="159" ht="11.25">
      <c r="A159" s="17" t="s">
        <v>64</v>
      </c>
    </row>
    <row r="160" ht="11.25">
      <c r="A160" s="17" t="s">
        <v>48</v>
      </c>
    </row>
    <row r="161" ht="11.25">
      <c r="A161" s="17" t="s">
        <v>57</v>
      </c>
    </row>
    <row r="162" ht="11.25">
      <c r="A162" s="17" t="s">
        <v>51</v>
      </c>
    </row>
    <row r="163" ht="11.25">
      <c r="A163" s="17" t="s">
        <v>49</v>
      </c>
    </row>
    <row r="164" ht="11.25">
      <c r="A164" s="17" t="s">
        <v>50</v>
      </c>
    </row>
    <row r="165" ht="11.25">
      <c r="A165" s="17" t="s">
        <v>65</v>
      </c>
    </row>
    <row r="166" ht="11.25">
      <c r="A166" s="17" t="s">
        <v>66</v>
      </c>
    </row>
    <row r="167" ht="11.25">
      <c r="A167" s="17" t="s">
        <v>67</v>
      </c>
    </row>
    <row r="168" ht="11.25">
      <c r="A168" s="17" t="s">
        <v>68</v>
      </c>
    </row>
    <row r="169" ht="11.25">
      <c r="A169" s="17" t="s">
        <v>69</v>
      </c>
    </row>
    <row r="170" ht="11.25">
      <c r="A170" s="17" t="s">
        <v>70</v>
      </c>
    </row>
    <row r="171" ht="11.25">
      <c r="A171" s="17" t="s">
        <v>52</v>
      </c>
    </row>
    <row r="172" ht="11.25">
      <c r="A172" s="17" t="s">
        <v>53</v>
      </c>
    </row>
    <row r="173" ht="11.25">
      <c r="A173" s="17" t="s">
        <v>54</v>
      </c>
    </row>
  </sheetData>
  <sheetProtection/>
  <mergeCells count="12">
    <mergeCell ref="BO5:BT5"/>
    <mergeCell ref="BU5:BZ5"/>
    <mergeCell ref="Y5:AD5"/>
    <mergeCell ref="I5:L5"/>
    <mergeCell ref="BC5:BH5"/>
    <mergeCell ref="BI5:BN5"/>
    <mergeCell ref="M5:R5"/>
    <mergeCell ref="S5:X5"/>
    <mergeCell ref="AW5:BB5"/>
    <mergeCell ref="AQ5:AV5"/>
    <mergeCell ref="AK5:AP5"/>
    <mergeCell ref="AE5:AJ5"/>
  </mergeCells>
  <hyperlinks>
    <hyperlink ref="R7" r:id="rId1" display="kevin@mcnamara.com.au"/>
    <hyperlink ref="X7" r:id="rId2" display="kevin@mcnamara.com.au"/>
    <hyperlink ref="R8" r:id="rId3" display="kevin@mcnamara.com.au"/>
    <hyperlink ref="X8" r:id="rId4" display="kevin@mcnamara.com.au"/>
    <hyperlink ref="R9" r:id="rId5" display="kevin@mcnamara.com.au"/>
    <hyperlink ref="X9" r:id="rId6" display="kevin@mcnamara.com.au"/>
    <hyperlink ref="R10" r:id="rId7" display="kevin@mcnamara.com.au"/>
    <hyperlink ref="X10" r:id="rId8" display="kevin@mcnamara.com.au"/>
    <hyperlink ref="R11" r:id="rId9" display="kevin@mcnamara.com.au"/>
    <hyperlink ref="R12" r:id="rId10" display="kevin@mcnamara.com.au"/>
    <hyperlink ref="R13" r:id="rId11" display="kevin@mcnamara.com.au"/>
    <hyperlink ref="X11" r:id="rId12" display="kevin@mcnamara.com.au"/>
    <hyperlink ref="X12" r:id="rId13" display="kevin@mcnamara.com.au"/>
    <hyperlink ref="X13" r:id="rId14" display="kevin@mcnamara.com.au"/>
    <hyperlink ref="AD10" r:id="rId15" display="kevin@mcnamara.com.au"/>
    <hyperlink ref="AD11" r:id="rId16" display="kevin@mcnamara.com.au"/>
    <hyperlink ref="AD12" r:id="rId17" display="kevin@mcnamara.com.au"/>
    <hyperlink ref="AD13" r:id="rId18" display="kevin@mcnamara.com.au"/>
    <hyperlink ref="AJ10" r:id="rId19" display="kevin@mcnamara.com.au"/>
    <hyperlink ref="AJ11" r:id="rId20" display="kevin@mcnamara.com.au"/>
    <hyperlink ref="AJ12" r:id="rId21" display="kevin@mcnamara.com.au"/>
    <hyperlink ref="AJ13" r:id="rId22" display="kevin@mcnamara.com.au"/>
    <hyperlink ref="AP10" r:id="rId23" display="kevin@mcnamara.com.au"/>
    <hyperlink ref="AP11" r:id="rId24" display="kevin@mcnamara.com.au"/>
    <hyperlink ref="AP12" r:id="rId25" display="kevin@mcnamara.com.au"/>
    <hyperlink ref="AP13" r:id="rId26" display="kevin@mcnamara.com.au"/>
    <hyperlink ref="AV10" r:id="rId27" display="kevin@mcnamara.com.au"/>
    <hyperlink ref="AV11" r:id="rId28" display="kevin@mcnamara.com.au"/>
    <hyperlink ref="AV12" r:id="rId29" display="kevin@mcnamara.com.au"/>
    <hyperlink ref="AV13" r:id="rId30" display="kevin@mcnamara.com.au"/>
    <hyperlink ref="BB10" r:id="rId31" display="kevin@mcnamara.com.au"/>
    <hyperlink ref="BB11" r:id="rId32" display="kevin@mcnamara.com.au"/>
    <hyperlink ref="BB12" r:id="rId33" display="kevin@mcnamara.com.au"/>
    <hyperlink ref="BB13" r:id="rId34" display="kevin@mcnamara.com.au"/>
    <hyperlink ref="BH10" r:id="rId35" display="kevin@mcnamara.com.au"/>
    <hyperlink ref="BH11" r:id="rId36" display="kevin@mcnamara.com.au"/>
    <hyperlink ref="BH12" r:id="rId37" display="kevin@mcnamara.com.au"/>
    <hyperlink ref="BH13" r:id="rId38" display="kevin@mcnamara.com.au"/>
    <hyperlink ref="BN10" r:id="rId39" display="kevin@mcnamara.com.au"/>
    <hyperlink ref="R14" r:id="rId40" display="kevin@mcnamara.com.au"/>
    <hyperlink ref="X14" r:id="rId41" display="kevin@mcnamara.com.au"/>
    <hyperlink ref="AD14" r:id="rId42" display="kevin@mcnamara.com.au"/>
    <hyperlink ref="AJ14" r:id="rId43" display="kevin@mcnamara.com.au"/>
    <hyperlink ref="AP14" r:id="rId44" display="kevin@mcnamara.com.au"/>
    <hyperlink ref="AV14" r:id="rId45" display="kevin@mcnamara.com.au"/>
    <hyperlink ref="BB14" r:id="rId46" display="kevin@mcnamara.com.au"/>
    <hyperlink ref="BH14" r:id="rId47" display="kevin@mcnamara.com.au"/>
  </hyperlinks>
  <printOptions/>
  <pageMargins left="0.45" right="0.17" top="0.51" bottom="0.36" header="0.5" footer="0.1"/>
  <pageSetup horizontalDpi="300" verticalDpi="300" orientation="portrait" paperSize="9" scale="85" r:id="rId49"/>
  <headerFooter alignWithMargins="0">
    <oddFooter>&amp;LFile: &amp;F&amp;CPage &amp;P&amp;RPrinted: &amp;D</oddFooter>
  </headerFooter>
  <drawing r:id="rId48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P49"/>
  <sheetViews>
    <sheetView showGridLines="0" showZeros="0" tabSelected="1" workbookViewId="0" topLeftCell="A1">
      <selection activeCell="G2" sqref="G2"/>
    </sheetView>
  </sheetViews>
  <sheetFormatPr defaultColWidth="9.140625" defaultRowHeight="12.75"/>
  <cols>
    <col min="1" max="1" width="0.9921875" style="1" customWidth="1"/>
    <col min="2" max="2" width="2.7109375" style="4" customWidth="1"/>
    <col min="3" max="3" width="12.57421875" style="1" customWidth="1"/>
    <col min="4" max="4" width="24.140625" style="1" customWidth="1"/>
    <col min="5" max="5" width="33.8515625" style="1" customWidth="1"/>
    <col min="6" max="6" width="10.28125" style="3" customWidth="1"/>
    <col min="7" max="7" width="9.8515625" style="3" customWidth="1"/>
    <col min="8" max="8" width="13.00390625" style="3" customWidth="1"/>
    <col min="9" max="9" width="29.57421875" style="3" customWidth="1"/>
    <col min="10" max="10" width="6.140625" style="1" customWidth="1"/>
    <col min="11" max="16" width="3.7109375" style="1" customWidth="1"/>
    <col min="17" max="16384" width="9.140625" style="1" customWidth="1"/>
  </cols>
  <sheetData>
    <row r="1" spans="1:10" ht="9.75" customHeight="1">
      <c r="A1" s="6"/>
      <c r="B1" s="34"/>
      <c r="C1" s="6"/>
      <c r="D1" s="6"/>
      <c r="E1" s="6"/>
      <c r="F1" s="35"/>
      <c r="G1" s="35"/>
      <c r="H1" s="35"/>
      <c r="I1" s="35"/>
      <c r="J1" s="6"/>
    </row>
    <row r="2" spans="1:10" ht="29.25" customHeight="1">
      <c r="A2" s="6"/>
      <c r="B2" s="7"/>
      <c r="C2" s="37" t="s">
        <v>1</v>
      </c>
      <c r="D2" s="8"/>
      <c r="E2" s="8"/>
      <c r="F2" s="9"/>
      <c r="G2" s="9"/>
      <c r="H2" s="9"/>
      <c r="I2" s="9"/>
      <c r="J2" s="6"/>
    </row>
    <row r="3" spans="1:10" ht="14.25" customHeight="1">
      <c r="A3" s="6"/>
      <c r="B3" s="10" t="s">
        <v>0</v>
      </c>
      <c r="C3" s="30"/>
      <c r="D3" s="26"/>
      <c r="E3" s="73" t="s">
        <v>8</v>
      </c>
      <c r="F3" s="74"/>
      <c r="G3" s="27" t="s">
        <v>18</v>
      </c>
      <c r="H3" s="11" t="s">
        <v>2</v>
      </c>
      <c r="I3" s="11" t="s">
        <v>3</v>
      </c>
      <c r="J3" s="6"/>
    </row>
    <row r="4" spans="1:10" ht="21" customHeight="1">
      <c r="A4" s="6"/>
      <c r="B4" s="29"/>
      <c r="C4" s="41" t="str">
        <f>INDEX(ClubOrganisation,$C$49)</f>
        <v>Admin DVTA Adminstrators</v>
      </c>
      <c r="D4" s="31"/>
      <c r="E4" s="75">
        <f>VLOOKUP($C$4,CourtsDB!CourtsTable,7,FALSE)</f>
        <v>0</v>
      </c>
      <c r="F4" s="76"/>
      <c r="G4" s="28">
        <f>VLOOKUP($C$4,CourtsDB!CourtsTable,8,FALSE)</f>
        <v>0</v>
      </c>
      <c r="H4" s="25">
        <f>VLOOKUP($C$4,CourtsDB!CourtsTable,9,FALSE)</f>
        <v>0</v>
      </c>
      <c r="I4" s="25">
        <f>VLOOKUP($C$4,CourtsDB!CourtsTable,10,FALSE)</f>
        <v>0</v>
      </c>
      <c r="J4" s="6"/>
    </row>
    <row r="5" spans="1:10" s="5" customFormat="1" ht="21" customHeight="1">
      <c r="A5" s="12"/>
      <c r="B5" s="80" t="s">
        <v>10</v>
      </c>
      <c r="C5" s="80"/>
      <c r="D5" s="13" t="s">
        <v>11</v>
      </c>
      <c r="E5" s="13" t="s">
        <v>9</v>
      </c>
      <c r="F5" s="13" t="s">
        <v>15</v>
      </c>
      <c r="G5" s="13" t="s">
        <v>16</v>
      </c>
      <c r="H5" s="13" t="s">
        <v>14</v>
      </c>
      <c r="I5" s="13" t="s">
        <v>13</v>
      </c>
      <c r="J5" s="12"/>
    </row>
    <row r="6" spans="1:16" ht="24.75" customHeight="1">
      <c r="A6" s="6"/>
      <c r="B6" s="82" t="str">
        <f>IF($C$4="Admin DVTA Senior Match Comm","Chairperson",IF($C$4="Admin DVTA MWL Match Comm","Chairperson",IF($C$4="Admin DVTA Executive Committee","President","Secretary")))</f>
        <v>Secretary</v>
      </c>
      <c r="C6" s="83"/>
      <c r="D6" s="32" t="str">
        <f>VLOOKUP($C$4,CourtsDB!CourtsTable,K6,FALSE)</f>
        <v>Cathy &amp; Neville Mears</v>
      </c>
      <c r="E6" s="32" t="str">
        <f>VLOOKUP($C$4,CourtsDB!CourtsTable,L6,FALSE)</f>
        <v>111 Cowin St, Diamond Creek 3089</v>
      </c>
      <c r="F6" s="33" t="str">
        <f>VLOOKUP($C$4,CourtsDB!CourtsTable,M6,FALSE)</f>
        <v>9438 2586</v>
      </c>
      <c r="G6" s="33">
        <f>VLOOKUP($C$4,CourtsDB!CourtsTable,N6,FALSE)</f>
        <v>0</v>
      </c>
      <c r="H6" s="33" t="str">
        <f>VLOOKUP($C$4,CourtsDB!CourtsTable,O6,FALSE)</f>
        <v>0429 438 258</v>
      </c>
      <c r="I6" s="32" t="str">
        <f>VLOOKUP($C$4,CourtsDB!CourtsTable,P6,FALSE)</f>
        <v>nmears@bigpond.net.au</v>
      </c>
      <c r="J6" s="6"/>
      <c r="K6" s="59">
        <v>11</v>
      </c>
      <c r="L6" s="59">
        <f aca="true" t="shared" si="0" ref="L6:P12">K6+1</f>
        <v>12</v>
      </c>
      <c r="M6" s="59">
        <f t="shared" si="0"/>
        <v>13</v>
      </c>
      <c r="N6" s="59">
        <f t="shared" si="0"/>
        <v>14</v>
      </c>
      <c r="O6" s="59">
        <f t="shared" si="0"/>
        <v>15</v>
      </c>
      <c r="P6" s="59">
        <f t="shared" si="0"/>
        <v>16</v>
      </c>
    </row>
    <row r="7" spans="1:16" ht="24.75" customHeight="1">
      <c r="A7" s="6"/>
      <c r="B7" s="84" t="str">
        <f>IF($C$4="Admin DVTA Senior Match Comm","Committee",IF($C$4="Admin DVTA MWL Match Comm","Committee",IF($C$4="Admin DVTA Executive Committee","Vice-President","Communications Secretary")))</f>
        <v>Communications Secretary</v>
      </c>
      <c r="C7" s="85"/>
      <c r="D7" s="32" t="str">
        <f>VLOOKUP($C$4,CourtsDB!CourtsTable,K7,FALSE)</f>
        <v>Mr Neville Mears</v>
      </c>
      <c r="E7" s="32" t="str">
        <f>VLOOKUP($C$4,CourtsDB!CourtsTable,L7,FALSE)</f>
        <v>111 Cowin St, Diamond Creek 3089</v>
      </c>
      <c r="F7" s="33" t="str">
        <f>VLOOKUP($C$4,CourtsDB!CourtsTable,M7,FALSE)</f>
        <v>9438 2586</v>
      </c>
      <c r="G7" s="33">
        <f>VLOOKUP($C$4,CourtsDB!CourtsTable,N7,FALSE)</f>
        <v>0</v>
      </c>
      <c r="H7" s="33" t="str">
        <f>VLOOKUP($C$4,CourtsDB!CourtsTable,O7,FALSE)</f>
        <v>0429 438 258</v>
      </c>
      <c r="I7" s="32" t="str">
        <f>VLOOKUP($C$4,CourtsDB!CourtsTable,P7,FALSE)</f>
        <v>nmears@bigpond.net.au</v>
      </c>
      <c r="J7" s="6"/>
      <c r="K7" s="59">
        <v>17</v>
      </c>
      <c r="L7" s="59">
        <f t="shared" si="0"/>
        <v>18</v>
      </c>
      <c r="M7" s="59">
        <f t="shared" si="0"/>
        <v>19</v>
      </c>
      <c r="N7" s="59">
        <f t="shared" si="0"/>
        <v>20</v>
      </c>
      <c r="O7" s="59">
        <f t="shared" si="0"/>
        <v>21</v>
      </c>
      <c r="P7" s="59">
        <f t="shared" si="0"/>
        <v>22</v>
      </c>
    </row>
    <row r="8" spans="1:16" ht="24.75" customHeight="1">
      <c r="A8" s="6"/>
      <c r="B8" s="81" t="s">
        <v>5</v>
      </c>
      <c r="C8" s="38" t="str">
        <f>IF($C$4="Admin DVTA Senior Match Comm","Committee",IF($C$4="Admin DVTA MWL Match Comm","Committee",IF($C$4="Admin DVTA Executive Committee","Treasurer","MNX")))</f>
        <v>MNX</v>
      </c>
      <c r="D8" s="32">
        <f>VLOOKUP($C$4,CourtsDB!CourtsTable,K8,FALSE)</f>
        <v>0</v>
      </c>
      <c r="E8" s="32">
        <f>VLOOKUP($C$4,CourtsDB!CourtsTable,L8,FALSE)</f>
        <v>0</v>
      </c>
      <c r="F8" s="33">
        <f>VLOOKUP($C$4,CourtsDB!CourtsTable,M8,FALSE)</f>
        <v>0</v>
      </c>
      <c r="G8" s="33">
        <f>VLOOKUP($C$4,CourtsDB!CourtsTable,N8,FALSE)</f>
        <v>0</v>
      </c>
      <c r="H8" s="33">
        <f>VLOOKUP($C$4,CourtsDB!CourtsTable,O8,FALSE)</f>
        <v>0</v>
      </c>
      <c r="I8" s="32">
        <f>VLOOKUP($C$4,CourtsDB!CourtsTable,P8,FALSE)</f>
        <v>0</v>
      </c>
      <c r="J8" s="6"/>
      <c r="K8" s="59">
        <v>23</v>
      </c>
      <c r="L8" s="59">
        <f t="shared" si="0"/>
        <v>24</v>
      </c>
      <c r="M8" s="59">
        <f t="shared" si="0"/>
        <v>25</v>
      </c>
      <c r="N8" s="59">
        <f t="shared" si="0"/>
        <v>26</v>
      </c>
      <c r="O8" s="59">
        <f t="shared" si="0"/>
        <v>27</v>
      </c>
      <c r="P8" s="59">
        <f t="shared" si="0"/>
        <v>28</v>
      </c>
    </row>
    <row r="9" spans="1:16" ht="24.75" customHeight="1">
      <c r="A9" s="6"/>
      <c r="B9" s="81"/>
      <c r="C9" s="38" t="str">
        <f>IF($C$4="Admin DVTA Senior Match Comm","Committee",IF($C$4="Admin DVTA MWL Match Comm","Committee",IF($C$4="Admin DVTA Executive Committee","Committee","TNM")))</f>
        <v>TNM</v>
      </c>
      <c r="D9" s="32">
        <f>VLOOKUP($C$4,CourtsDB!CourtsTable,K9,FALSE)</f>
        <v>0</v>
      </c>
      <c r="E9" s="32">
        <f>VLOOKUP($C$4,CourtsDB!CourtsTable,L9,FALSE)</f>
        <v>0</v>
      </c>
      <c r="F9" s="33">
        <f>VLOOKUP($C$4,CourtsDB!CourtsTable,M9,FALSE)</f>
        <v>0</v>
      </c>
      <c r="G9" s="33">
        <f>VLOOKUP($C$4,CourtsDB!CourtsTable,N9,FALSE)</f>
        <v>0</v>
      </c>
      <c r="H9" s="33">
        <f>VLOOKUP($C$4,CourtsDB!CourtsTable,O9,FALSE)</f>
        <v>0</v>
      </c>
      <c r="I9" s="32">
        <f>VLOOKUP($C$4,CourtsDB!CourtsTable,P9,FALSE)</f>
        <v>0</v>
      </c>
      <c r="J9" s="6"/>
      <c r="K9" s="59">
        <v>29</v>
      </c>
      <c r="L9" s="59">
        <f t="shared" si="0"/>
        <v>30</v>
      </c>
      <c r="M9" s="59">
        <f t="shared" si="0"/>
        <v>31</v>
      </c>
      <c r="N9" s="59">
        <f t="shared" si="0"/>
        <v>32</v>
      </c>
      <c r="O9" s="59">
        <f t="shared" si="0"/>
        <v>33</v>
      </c>
      <c r="P9" s="59">
        <f t="shared" si="0"/>
        <v>34</v>
      </c>
    </row>
    <row r="10" spans="1:16" ht="24.75" customHeight="1">
      <c r="A10" s="6"/>
      <c r="B10" s="81"/>
      <c r="C10" s="38" t="str">
        <f>IF($C$4="Admin DVTA Senior Match Comm","Committee",IF($C$4="Admin DVTA MWL Match Comm","Committee",IF($C$4="Admin DVTA Executive Committee","Committee","WNL")))</f>
        <v>WNL</v>
      </c>
      <c r="D10" s="32">
        <f>VLOOKUP($C$4,CourtsDB!CourtsTable,K10,FALSE)</f>
        <v>0</v>
      </c>
      <c r="E10" s="32">
        <f>VLOOKUP($C$4,CourtsDB!CourtsTable,L10,FALSE)</f>
        <v>0</v>
      </c>
      <c r="F10" s="33">
        <f>VLOOKUP($C$4,CourtsDB!CourtsTable,M10,FALSE)</f>
        <v>0</v>
      </c>
      <c r="G10" s="33">
        <f>VLOOKUP($C$4,CourtsDB!CourtsTable,N10,FALSE)</f>
        <v>0</v>
      </c>
      <c r="H10" s="33">
        <f>VLOOKUP($C$4,CourtsDB!CourtsTable,O10,FALSE)</f>
        <v>0</v>
      </c>
      <c r="I10" s="32">
        <f>VLOOKUP($C$4,CourtsDB!CourtsTable,P10,FALSE)</f>
        <v>0</v>
      </c>
      <c r="J10" s="6"/>
      <c r="K10" s="59">
        <v>35</v>
      </c>
      <c r="L10" s="59">
        <f t="shared" si="0"/>
        <v>36</v>
      </c>
      <c r="M10" s="59">
        <f t="shared" si="0"/>
        <v>37</v>
      </c>
      <c r="N10" s="59">
        <f t="shared" si="0"/>
        <v>38</v>
      </c>
      <c r="O10" s="59">
        <f t="shared" si="0"/>
        <v>39</v>
      </c>
      <c r="P10" s="59">
        <f t="shared" si="0"/>
        <v>40</v>
      </c>
    </row>
    <row r="11" spans="1:16" ht="24.75" customHeight="1">
      <c r="A11" s="6"/>
      <c r="B11" s="81"/>
      <c r="C11" s="38" t="str">
        <f>IF($C$4="Admin DVTA Senior Match Comm","Committee",IF($C$4="Admin DVTA MWL Match Comm","Committee",IF($C$4="Admin DVTA Executive Committee","Committee","THNM")))</f>
        <v>THNM</v>
      </c>
      <c r="D11" s="32">
        <f>VLOOKUP($C$4,CourtsDB!CourtsTable,K11,FALSE)</f>
        <v>0</v>
      </c>
      <c r="E11" s="32">
        <f>VLOOKUP($C$4,CourtsDB!CourtsTable,L11,FALSE)</f>
        <v>0</v>
      </c>
      <c r="F11" s="33">
        <f>VLOOKUP($C$4,CourtsDB!CourtsTable,M11,FALSE)</f>
        <v>0</v>
      </c>
      <c r="G11" s="33">
        <f>VLOOKUP($C$4,CourtsDB!CourtsTable,N11,FALSE)</f>
        <v>0</v>
      </c>
      <c r="H11" s="33">
        <f>VLOOKUP($C$4,CourtsDB!CourtsTable,O11,FALSE)</f>
        <v>0</v>
      </c>
      <c r="I11" s="32">
        <f>VLOOKUP($C$4,CourtsDB!CourtsTable,P11,FALSE)</f>
        <v>0</v>
      </c>
      <c r="J11" s="6"/>
      <c r="K11" s="59">
        <v>41</v>
      </c>
      <c r="L11" s="59">
        <f t="shared" si="0"/>
        <v>42</v>
      </c>
      <c r="M11" s="59">
        <f t="shared" si="0"/>
        <v>43</v>
      </c>
      <c r="N11" s="59">
        <f t="shared" si="0"/>
        <v>44</v>
      </c>
      <c r="O11" s="59">
        <f t="shared" si="0"/>
        <v>45</v>
      </c>
      <c r="P11" s="59">
        <f t="shared" si="0"/>
        <v>46</v>
      </c>
    </row>
    <row r="12" spans="1:16" ht="24.75" customHeight="1">
      <c r="A12" s="6"/>
      <c r="B12" s="81"/>
      <c r="C12" s="38" t="str">
        <f>IF($C$4="Admin DVTA Senior Match Comm","Committee",IF($C$4="Admin DVTA MWL Match Comm","",IF($C$4="Admin DVTA Executive Committee","Committee","FJS")))</f>
        <v>FJS</v>
      </c>
      <c r="D12" s="32">
        <f>VLOOKUP($C$4,CourtsDB!CourtsTable,K12,FALSE)</f>
        <v>0</v>
      </c>
      <c r="E12" s="32">
        <f>VLOOKUP($C$4,CourtsDB!CourtsTable,L12,FALSE)</f>
        <v>0</v>
      </c>
      <c r="F12" s="33">
        <f>VLOOKUP($C$4,CourtsDB!CourtsTable,M12,FALSE)</f>
        <v>0</v>
      </c>
      <c r="G12" s="33">
        <f>VLOOKUP($C$4,CourtsDB!CourtsTable,N12,FALSE)</f>
        <v>0</v>
      </c>
      <c r="H12" s="33">
        <f>VLOOKUP($C$4,CourtsDB!CourtsTable,O12,FALSE)</f>
        <v>0</v>
      </c>
      <c r="I12" s="32">
        <f>VLOOKUP($C$4,CourtsDB!CourtsTable,P12,FALSE)</f>
        <v>0</v>
      </c>
      <c r="J12" s="6"/>
      <c r="K12" s="59">
        <v>47</v>
      </c>
      <c r="L12" s="59">
        <f t="shared" si="0"/>
        <v>48</v>
      </c>
      <c r="M12" s="59">
        <f t="shared" si="0"/>
        <v>49</v>
      </c>
      <c r="N12" s="59">
        <f t="shared" si="0"/>
        <v>50</v>
      </c>
      <c r="O12" s="59">
        <f t="shared" si="0"/>
        <v>51</v>
      </c>
      <c r="P12" s="59">
        <f t="shared" si="0"/>
        <v>52</v>
      </c>
    </row>
    <row r="13" spans="1:16" ht="24.75" customHeight="1">
      <c r="A13" s="6"/>
      <c r="B13" s="81"/>
      <c r="C13" s="38" t="str">
        <f>IF($C$4="Admin DVTA Senior Match Comm","",IF($C$4="Admin DVTA MWL Match Comm","",IF($C$4="Admin DVTA Executive Committee","Committee","SMJ")))</f>
        <v>SMJ</v>
      </c>
      <c r="D13" s="32">
        <f>VLOOKUP($C$4,CourtsDB!CourtsTable,K13,FALSE)</f>
        <v>0</v>
      </c>
      <c r="E13" s="32">
        <f>VLOOKUP($C$4,CourtsDB!CourtsTable,L13,FALSE)</f>
        <v>0</v>
      </c>
      <c r="F13" s="33">
        <f>VLOOKUP($C$4,CourtsDB!CourtsTable,M13,FALSE)</f>
        <v>0</v>
      </c>
      <c r="G13" s="33">
        <f>VLOOKUP($C$4,CourtsDB!CourtsTable,N13,FALSE)</f>
        <v>0</v>
      </c>
      <c r="H13" s="33">
        <f>VLOOKUP($C$4,CourtsDB!CourtsTable,O13,FALSE)</f>
        <v>0</v>
      </c>
      <c r="I13" s="32">
        <f>VLOOKUP($C$4,CourtsDB!CourtsTable,P13,FALSE)</f>
        <v>0</v>
      </c>
      <c r="J13" s="6"/>
      <c r="K13" s="59">
        <v>53</v>
      </c>
      <c r="L13" s="59">
        <f>K13+1</f>
        <v>54</v>
      </c>
      <c r="M13" s="59">
        <f>L13+1</f>
        <v>55</v>
      </c>
      <c r="N13" s="59">
        <f>M13+1</f>
        <v>56</v>
      </c>
      <c r="O13" s="59">
        <f>N13+1</f>
        <v>57</v>
      </c>
      <c r="P13" s="59">
        <f>O13+1</f>
        <v>58</v>
      </c>
    </row>
    <row r="14" spans="1:16" ht="24.75" customHeight="1">
      <c r="A14" s="6"/>
      <c r="B14" s="81"/>
      <c r="C14" s="38" t="str">
        <f>IF($C$4="Admin DVTA Senior Match Comm","",IF($C$4="Admin DVTA MWL Match Comm","",IF($C$4="Admin DVTA Executive Committee","Committee","MWL")))</f>
        <v>MWL</v>
      </c>
      <c r="D14" s="32">
        <f>VLOOKUP($C$4,CourtsDB!CourtsTable,K14,FALSE)</f>
        <v>0</v>
      </c>
      <c r="E14" s="32">
        <f>VLOOKUP($C$4,CourtsDB!CourtsTable,L14,FALSE)</f>
        <v>0</v>
      </c>
      <c r="F14" s="33">
        <f>VLOOKUP($C$4,CourtsDB!CourtsTable,M14,FALSE)</f>
        <v>0</v>
      </c>
      <c r="G14" s="33">
        <f>VLOOKUP($C$4,CourtsDB!CourtsTable,N14,FALSE)</f>
        <v>0</v>
      </c>
      <c r="H14" s="33">
        <f>VLOOKUP($C$4,CourtsDB!CourtsTable,O14,FALSE)</f>
        <v>0</v>
      </c>
      <c r="I14" s="32">
        <f>VLOOKUP($C$4,CourtsDB!CourtsTable,P14,FALSE)</f>
        <v>0</v>
      </c>
      <c r="J14" s="6"/>
      <c r="K14" s="59">
        <v>59</v>
      </c>
      <c r="L14" s="59">
        <f aca="true" t="shared" si="1" ref="L14:P16">K14+1</f>
        <v>60</v>
      </c>
      <c r="M14" s="59">
        <f t="shared" si="1"/>
        <v>61</v>
      </c>
      <c r="N14" s="59">
        <f t="shared" si="1"/>
        <v>62</v>
      </c>
      <c r="O14" s="59">
        <f t="shared" si="1"/>
        <v>63</v>
      </c>
      <c r="P14" s="59">
        <f t="shared" si="1"/>
        <v>64</v>
      </c>
    </row>
    <row r="15" spans="1:16" ht="24.75" customHeight="1">
      <c r="A15" s="6"/>
      <c r="B15" s="78" t="str">
        <f>IF($C$4="Admin DVTA Senior Match Comm","",IF($C$4="Admin DVTA MWL Match Comm","",IF($C$4="Admin DVTA Executive Committee","","DVTA Delegate 1")))</f>
        <v>DVTA Delegate 1</v>
      </c>
      <c r="C15" s="79"/>
      <c r="D15" s="32">
        <f>VLOOKUP($C$4,CourtsDB!CourtsTable,K15,FALSE)</f>
        <v>0</v>
      </c>
      <c r="E15" s="32">
        <f>VLOOKUP($C$4,CourtsDB!CourtsTable,L15,FALSE)</f>
        <v>0</v>
      </c>
      <c r="F15" s="33">
        <f>VLOOKUP($C$4,CourtsDB!CourtsTable,M15,FALSE)</f>
        <v>0</v>
      </c>
      <c r="G15" s="33">
        <f>VLOOKUP($C$4,CourtsDB!CourtsTable,N15,FALSE)</f>
        <v>0</v>
      </c>
      <c r="H15" s="33">
        <f>VLOOKUP($C$4,CourtsDB!CourtsTable,O15,FALSE)</f>
        <v>0</v>
      </c>
      <c r="I15" s="32">
        <f>VLOOKUP($C$4,CourtsDB!CourtsTable,P15,FALSE)</f>
        <v>0</v>
      </c>
      <c r="J15" s="6"/>
      <c r="K15" s="59">
        <v>65</v>
      </c>
      <c r="L15" s="59">
        <f t="shared" si="1"/>
        <v>66</v>
      </c>
      <c r="M15" s="59">
        <f t="shared" si="1"/>
        <v>67</v>
      </c>
      <c r="N15" s="59">
        <f t="shared" si="1"/>
        <v>68</v>
      </c>
      <c r="O15" s="59">
        <f t="shared" si="1"/>
        <v>69</v>
      </c>
      <c r="P15" s="59">
        <f t="shared" si="1"/>
        <v>70</v>
      </c>
    </row>
    <row r="16" spans="1:16" ht="24.75" customHeight="1">
      <c r="A16" s="6"/>
      <c r="B16" s="78" t="str">
        <f>IF($C$4="Admin DVTA Senior Match Comm","",IF($C$4="Admin DVTA MWL Match Comm","",IF($C$4="Admin DVTA Executive Committee","","DVTA Delegate 2")))</f>
        <v>DVTA Delegate 2</v>
      </c>
      <c r="C16" s="79"/>
      <c r="D16" s="32">
        <f>VLOOKUP($C$4,CourtsDB!CourtsTable,K16,FALSE)</f>
        <v>0</v>
      </c>
      <c r="E16" s="32">
        <f>VLOOKUP($C$4,CourtsDB!CourtsTable,L16,FALSE)</f>
        <v>0</v>
      </c>
      <c r="F16" s="33">
        <f>VLOOKUP($C$4,CourtsDB!CourtsTable,M16,FALSE)</f>
        <v>0</v>
      </c>
      <c r="G16" s="33">
        <f>VLOOKUP($C$4,CourtsDB!CourtsTable,N16,FALSE)</f>
        <v>0</v>
      </c>
      <c r="H16" s="33">
        <f>VLOOKUP($C$4,CourtsDB!CourtsTable,O16,FALSE)</f>
        <v>0</v>
      </c>
      <c r="I16" s="32">
        <f>VLOOKUP($C$4,CourtsDB!CourtsTable,P16,FALSE)</f>
        <v>0</v>
      </c>
      <c r="J16" s="6"/>
      <c r="K16" s="59">
        <v>71</v>
      </c>
      <c r="L16" s="59">
        <f t="shared" si="1"/>
        <v>72</v>
      </c>
      <c r="M16" s="59">
        <f t="shared" si="1"/>
        <v>73</v>
      </c>
      <c r="N16" s="59">
        <f t="shared" si="1"/>
        <v>74</v>
      </c>
      <c r="O16" s="59">
        <f t="shared" si="1"/>
        <v>75</v>
      </c>
      <c r="P16" s="59">
        <f t="shared" si="1"/>
        <v>76</v>
      </c>
    </row>
    <row r="17" spans="1:10" ht="6.75" customHeight="1">
      <c r="A17" s="6"/>
      <c r="B17" s="39"/>
      <c r="C17" s="39"/>
      <c r="D17" s="40"/>
      <c r="E17" s="40"/>
      <c r="F17" s="39"/>
      <c r="G17" s="39"/>
      <c r="H17" s="39"/>
      <c r="I17" s="40"/>
      <c r="J17" s="6"/>
    </row>
    <row r="18" spans="1:10" ht="36" customHeight="1">
      <c r="A18" s="6"/>
      <c r="B18" s="77" t="s">
        <v>55</v>
      </c>
      <c r="C18" s="77"/>
      <c r="D18" s="77"/>
      <c r="E18" s="77"/>
      <c r="F18" s="77"/>
      <c r="G18" s="77"/>
      <c r="H18" s="77"/>
      <c r="I18" s="77"/>
      <c r="J18" s="6"/>
    </row>
    <row r="19" spans="1:10" ht="9" customHeight="1">
      <c r="A19" s="6"/>
      <c r="B19" s="39"/>
      <c r="C19" s="39"/>
      <c r="D19" s="40"/>
      <c r="E19" s="40"/>
      <c r="F19" s="39"/>
      <c r="G19" s="39"/>
      <c r="H19" s="39"/>
      <c r="I19" s="40"/>
      <c r="J19" s="6"/>
    </row>
    <row r="49" spans="3:9" s="2" customFormat="1" ht="12.75" hidden="1">
      <c r="C49" s="14">
        <v>5</v>
      </c>
      <c r="F49" s="3"/>
      <c r="G49" s="3"/>
      <c r="H49" s="3"/>
      <c r="I49" s="3"/>
    </row>
    <row r="50" ht="9.75" customHeight="1" hidden="1"/>
  </sheetData>
  <sheetProtection/>
  <mergeCells count="9">
    <mergeCell ref="E3:F3"/>
    <mergeCell ref="E4:F4"/>
    <mergeCell ref="B18:I18"/>
    <mergeCell ref="B16:C16"/>
    <mergeCell ref="B5:C5"/>
    <mergeCell ref="B8:B14"/>
    <mergeCell ref="B6:C6"/>
    <mergeCell ref="B7:C7"/>
    <mergeCell ref="B15:C15"/>
  </mergeCells>
  <printOptions/>
  <pageMargins left="0.44" right="0.22" top="0.5" bottom="0.56" header="0.5" footer="0.5"/>
  <pageSetup horizontalDpi="300" verticalDpi="3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LASER PLUS</dc:creator>
  <cp:keywords/>
  <dc:description/>
  <cp:lastModifiedBy>Neville Mears</cp:lastModifiedBy>
  <cp:lastPrinted>2005-10-25T04:22:58Z</cp:lastPrinted>
  <dcterms:created xsi:type="dcterms:W3CDTF">1999-11-27T01:58:12Z</dcterms:created>
  <dcterms:modified xsi:type="dcterms:W3CDTF">2011-04-28T05:47:11Z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