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codeName="{372AB895-14C1-FC20-EB20-F1B4BCFD95AE}"/>
  <workbookPr codeName="ThisWorkbook"/>
  <mc:AlternateContent xmlns:mc="http://schemas.openxmlformats.org/markup-compatibility/2006">
    <mc:Choice Requires="x15">
      <x15ac:absPath xmlns:x15ac="http://schemas.microsoft.com/office/spreadsheetml/2010/11/ac" url="https://tennisaust-my.sharepoint.com/personal/mpead_tennis_com_au/Documents/Competitive Play/Australian Competitive Calendar/2025/Endorsement/Application Process/"/>
    </mc:Choice>
  </mc:AlternateContent>
  <xr:revisionPtr revIDLastSave="425" documentId="8_{1AC92AF9-FE5A-47DF-B50B-8BB8517F777C}" xr6:coauthVersionLast="47" xr6:coauthVersionMax="47" xr10:uidLastSave="{F0DFD422-0E64-4322-A6F2-26C11D701B9C}"/>
  <bookViews>
    <workbookView xWindow="-28920" yWindow="-120" windowWidth="29040" windowHeight="15840" tabRatio="822" firstSheet="1" activeTab="4" xr2:uid="{00000000-000D-0000-FFFF-FFFF00000000}"/>
  </bookViews>
  <sheets>
    <sheet name="Sheet1" sheetId="10" state="hidden" r:id="rId1"/>
    <sheet name="HOW TO " sheetId="24" r:id="rId2"/>
    <sheet name="MATCH PLAN BUILDER" sheetId="8" r:id="rId3"/>
    <sheet name="4.1. 32MONRAD - 6Day" sheetId="26" r:id="rId4"/>
    <sheet name="4.2. 32MONRAD - 5Day" sheetId="14" r:id="rId5"/>
    <sheet name="4.3. 32MONRAD - 4Day" sheetId="27" r:id="rId6"/>
    <sheet name="4.4. 16MONRAD - 4Day" sheetId="29" r:id="rId7"/>
    <sheet name="4.5. 16MONRAD - 5Day" sheetId="28" r:id="rId8"/>
    <sheet name="4.6. 16MONRAD - 3Day" sheetId="30" r:id="rId9"/>
    <sheet name="4.7. 8MONRAD - 4Day" sheetId="31" r:id="rId10"/>
    <sheet name="4.8. 8MONRAD - 3Day" sheetId="32" r:id="rId11"/>
    <sheet name="4.9. 32SE - 5Day" sheetId="33" r:id="rId12"/>
    <sheet name="4.10. 32SE - 4Day" sheetId="16" r:id="rId13"/>
    <sheet name="4.11. 32SE - 3Day" sheetId="19" r:id="rId14"/>
    <sheet name="4.12. 16SE - 3Day" sheetId="23" r:id="rId15"/>
    <sheet name="4.13. 16SE - 2Day" sheetId="34" r:id="rId16"/>
    <sheet name="4.14. 8SE - 3Day" sheetId="35" r:id="rId17"/>
    <sheet name="4.15. 8SE - 2Day" sheetId="36" r:id="rId18"/>
    <sheet name="4.16. 32RR - 6Day" sheetId="38" r:id="rId19"/>
    <sheet name="4.17. 32RR - 5Day" sheetId="37" r:id="rId20"/>
    <sheet name="4.18. 32RR - 4Day" sheetId="39" r:id="rId21"/>
    <sheet name="32RR - 3Day" sheetId="40" state="hidden" r:id="rId22"/>
    <sheet name="4.19. 16RR - 6Day" sheetId="41" r:id="rId23"/>
    <sheet name="4.20. 16RR - 5Day" sheetId="42" r:id="rId24"/>
    <sheet name="4.21. 16RR - 4Day" sheetId="43" r:id="rId25"/>
    <sheet name="4.22. 16RR - 3Day" sheetId="44" r:id="rId26"/>
    <sheet name="4.23. 8RR - 4Day" sheetId="45" r:id="rId27"/>
    <sheet name="4.24. 8RR - 3Day" sheetId="46" r:id="rId28"/>
    <sheet name="4.25. 8RR - 2Day" sheetId="47" r:id="rId29"/>
  </sheets>
  <definedNames>
    <definedName name="AMT" localSheetId="21">#REF!</definedName>
    <definedName name="AMT" localSheetId="3">#REF!</definedName>
    <definedName name="AMT" localSheetId="12">#REF!</definedName>
    <definedName name="AMT" localSheetId="13">#REF!</definedName>
    <definedName name="AMT" localSheetId="14">#REF!</definedName>
    <definedName name="AMT" localSheetId="15">#REF!</definedName>
    <definedName name="AMT" localSheetId="16">#REF!</definedName>
    <definedName name="AMT" localSheetId="17">#REF!</definedName>
    <definedName name="AMT" localSheetId="18">#REF!</definedName>
    <definedName name="AMT" localSheetId="19">#REF!</definedName>
    <definedName name="AMT" localSheetId="20">#REF!</definedName>
    <definedName name="AMT" localSheetId="22">#REF!</definedName>
    <definedName name="AMT" localSheetId="4">#REF!</definedName>
    <definedName name="AMT" localSheetId="23">#REF!</definedName>
    <definedName name="AMT" localSheetId="24">#REF!</definedName>
    <definedName name="AMT" localSheetId="25">#REF!</definedName>
    <definedName name="AMT" localSheetId="26">#REF!</definedName>
    <definedName name="AMT" localSheetId="27">#REF!</definedName>
    <definedName name="AMT" localSheetId="28">#REF!</definedName>
    <definedName name="AMT" localSheetId="5">#REF!</definedName>
    <definedName name="AMT" localSheetId="6">#REF!</definedName>
    <definedName name="AMT" localSheetId="7">#REF!</definedName>
    <definedName name="AMT" localSheetId="8">#REF!</definedName>
    <definedName name="AMT" localSheetId="9">#REF!</definedName>
    <definedName name="AMT" localSheetId="10">#REF!</definedName>
    <definedName name="AMT" localSheetId="11">#REF!</definedName>
    <definedName name="AMT" localSheetId="2">#REF!</definedName>
    <definedName name="AMT">#REF!</definedName>
    <definedName name="PC" localSheetId="21">#REF!</definedName>
    <definedName name="PC" localSheetId="3">#REF!</definedName>
    <definedName name="PC" localSheetId="12">#REF!</definedName>
    <definedName name="PC" localSheetId="13">#REF!</definedName>
    <definedName name="PC" localSheetId="14">#REF!</definedName>
    <definedName name="PC" localSheetId="15">#REF!</definedName>
    <definedName name="PC" localSheetId="16">#REF!</definedName>
    <definedName name="PC" localSheetId="17">#REF!</definedName>
    <definedName name="PC" localSheetId="18">#REF!</definedName>
    <definedName name="PC" localSheetId="19">#REF!</definedName>
    <definedName name="PC" localSheetId="20">#REF!</definedName>
    <definedName name="PC" localSheetId="22">#REF!</definedName>
    <definedName name="PC" localSheetId="4">#REF!</definedName>
    <definedName name="PC" localSheetId="23">#REF!</definedName>
    <definedName name="PC" localSheetId="24">#REF!</definedName>
    <definedName name="PC" localSheetId="25">#REF!</definedName>
    <definedName name="PC" localSheetId="26">#REF!</definedName>
    <definedName name="PC" localSheetId="27">#REF!</definedName>
    <definedName name="PC" localSheetId="28">#REF!</definedName>
    <definedName name="PC" localSheetId="5">#REF!</definedName>
    <definedName name="PC" localSheetId="6">#REF!</definedName>
    <definedName name="PC" localSheetId="7">#REF!</definedName>
    <definedName name="PC" localSheetId="8">#REF!</definedName>
    <definedName name="PC" localSheetId="9">#REF!</definedName>
    <definedName name="PC" localSheetId="10">#REF!</definedName>
    <definedName name="PC" localSheetId="11">#REF!</definedName>
    <definedName name="PC" localSheetId="2">#REF!</definedName>
    <definedName name="PC">#REF!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04" i="47" l="1"/>
  <c r="I404" i="47"/>
  <c r="H404" i="47"/>
  <c r="G404" i="47"/>
  <c r="F404" i="47"/>
  <c r="E404" i="47"/>
  <c r="G406" i="47" s="1"/>
  <c r="G391" i="47"/>
  <c r="D391" i="47"/>
  <c r="C391" i="47"/>
  <c r="H391" i="47" s="1"/>
  <c r="B391" i="47"/>
  <c r="F390" i="47"/>
  <c r="D390" i="47"/>
  <c r="C390" i="47"/>
  <c r="H390" i="47" s="1"/>
  <c r="B390" i="47"/>
  <c r="H389" i="47"/>
  <c r="H392" i="47" s="1"/>
  <c r="G389" i="47"/>
  <c r="G392" i="47" s="1"/>
  <c r="F389" i="47"/>
  <c r="F392" i="47" s="1"/>
  <c r="E389" i="47"/>
  <c r="E392" i="47" s="1"/>
  <c r="D389" i="47"/>
  <c r="C389" i="47"/>
  <c r="C392" i="47" s="1"/>
  <c r="B389" i="47"/>
  <c r="D386" i="47"/>
  <c r="H380" i="47"/>
  <c r="J378" i="47"/>
  <c r="J380" i="47" s="1"/>
  <c r="J394" i="47" s="1"/>
  <c r="I378" i="47"/>
  <c r="I380" i="47" s="1"/>
  <c r="I394" i="47" s="1"/>
  <c r="H378" i="47"/>
  <c r="G378" i="47"/>
  <c r="G380" i="47" s="1"/>
  <c r="F378" i="47"/>
  <c r="F380" i="47" s="1"/>
  <c r="E378" i="47"/>
  <c r="E380" i="47" s="1"/>
  <c r="K375" i="47"/>
  <c r="D375" i="47"/>
  <c r="K374" i="47"/>
  <c r="D374" i="47"/>
  <c r="K373" i="47"/>
  <c r="D373" i="47"/>
  <c r="K372" i="47"/>
  <c r="D372" i="47"/>
  <c r="K371" i="47"/>
  <c r="D371" i="47"/>
  <c r="K370" i="47"/>
  <c r="D370" i="47"/>
  <c r="D368" i="47" s="1"/>
  <c r="K367" i="47"/>
  <c r="D367" i="47"/>
  <c r="K366" i="47"/>
  <c r="D366" i="47"/>
  <c r="K365" i="47"/>
  <c r="D365" i="47"/>
  <c r="K364" i="47"/>
  <c r="D364" i="47"/>
  <c r="K363" i="47"/>
  <c r="D363" i="47"/>
  <c r="K362" i="47"/>
  <c r="D362" i="47"/>
  <c r="D360" i="47"/>
  <c r="K359" i="47"/>
  <c r="D359" i="47"/>
  <c r="K358" i="47"/>
  <c r="D358" i="47"/>
  <c r="K357" i="47"/>
  <c r="D357" i="47"/>
  <c r="K356" i="47"/>
  <c r="D356" i="47"/>
  <c r="K355" i="47"/>
  <c r="D355" i="47"/>
  <c r="K354" i="47"/>
  <c r="D354" i="47"/>
  <c r="D352" i="47" s="1"/>
  <c r="K351" i="47"/>
  <c r="D351" i="47"/>
  <c r="K350" i="47"/>
  <c r="D350" i="47"/>
  <c r="K349" i="47"/>
  <c r="D349" i="47"/>
  <c r="K348" i="47"/>
  <c r="D348" i="47"/>
  <c r="K347" i="47"/>
  <c r="D347" i="47"/>
  <c r="K346" i="47"/>
  <c r="D346" i="47"/>
  <c r="D344" i="47"/>
  <c r="K343" i="47"/>
  <c r="D343" i="47"/>
  <c r="K342" i="47"/>
  <c r="D342" i="47"/>
  <c r="K341" i="47"/>
  <c r="D341" i="47"/>
  <c r="K340" i="47"/>
  <c r="D340" i="47"/>
  <c r="K339" i="47"/>
  <c r="D339" i="47"/>
  <c r="K338" i="47"/>
  <c r="D338" i="47"/>
  <c r="D336" i="47" s="1"/>
  <c r="K335" i="47"/>
  <c r="D335" i="47"/>
  <c r="K334" i="47"/>
  <c r="D334" i="47"/>
  <c r="K333" i="47"/>
  <c r="D333" i="47"/>
  <c r="K332" i="47"/>
  <c r="D332" i="47"/>
  <c r="K331" i="47"/>
  <c r="D331" i="47"/>
  <c r="K330" i="47"/>
  <c r="D330" i="47"/>
  <c r="D328" i="47" s="1"/>
  <c r="K327" i="47"/>
  <c r="D327" i="47"/>
  <c r="K326" i="47"/>
  <c r="D326" i="47"/>
  <c r="K325" i="47"/>
  <c r="D325" i="47"/>
  <c r="K324" i="47"/>
  <c r="D324" i="47"/>
  <c r="K323" i="47"/>
  <c r="D323" i="47"/>
  <c r="D320" i="47" s="1"/>
  <c r="K322" i="47"/>
  <c r="D322" i="47"/>
  <c r="K319" i="47"/>
  <c r="D319" i="47"/>
  <c r="K318" i="47"/>
  <c r="D318" i="47"/>
  <c r="K317" i="47"/>
  <c r="D317" i="47"/>
  <c r="K316" i="47"/>
  <c r="D316" i="47"/>
  <c r="K315" i="47"/>
  <c r="D315" i="47"/>
  <c r="K314" i="47"/>
  <c r="D314" i="47"/>
  <c r="D312" i="47" s="1"/>
  <c r="K311" i="47"/>
  <c r="D311" i="47"/>
  <c r="K310" i="47"/>
  <c r="D310" i="47"/>
  <c r="K309" i="47"/>
  <c r="D309" i="47"/>
  <c r="K308" i="47"/>
  <c r="D308" i="47"/>
  <c r="D304" i="47" s="1"/>
  <c r="K307" i="47"/>
  <c r="D307" i="47"/>
  <c r="K306" i="47"/>
  <c r="D306" i="47"/>
  <c r="K303" i="47"/>
  <c r="D303" i="47"/>
  <c r="K302" i="47"/>
  <c r="D302" i="47"/>
  <c r="K301" i="47"/>
  <c r="D301" i="47"/>
  <c r="K300" i="47"/>
  <c r="D300" i="47"/>
  <c r="K299" i="47"/>
  <c r="D299" i="47"/>
  <c r="K298" i="47"/>
  <c r="D298" i="47"/>
  <c r="D296" i="47" s="1"/>
  <c r="K295" i="47"/>
  <c r="D295" i="47"/>
  <c r="K294" i="47"/>
  <c r="D294" i="47"/>
  <c r="K293" i="47"/>
  <c r="D293" i="47"/>
  <c r="K292" i="47"/>
  <c r="D292" i="47"/>
  <c r="K291" i="47"/>
  <c r="D291" i="47"/>
  <c r="K290" i="47"/>
  <c r="D290" i="47"/>
  <c r="K287" i="47"/>
  <c r="D287" i="47"/>
  <c r="K286" i="47"/>
  <c r="D286" i="47"/>
  <c r="K285" i="47"/>
  <c r="D285" i="47"/>
  <c r="K284" i="47"/>
  <c r="D284" i="47"/>
  <c r="K283" i="47"/>
  <c r="D283" i="47"/>
  <c r="K282" i="47"/>
  <c r="D282" i="47"/>
  <c r="K279" i="47"/>
  <c r="D279" i="47"/>
  <c r="K278" i="47"/>
  <c r="D278" i="47"/>
  <c r="K277" i="47"/>
  <c r="D277" i="47"/>
  <c r="K276" i="47"/>
  <c r="D276" i="47"/>
  <c r="K275" i="47"/>
  <c r="D275" i="47"/>
  <c r="K274" i="47"/>
  <c r="D274" i="47"/>
  <c r="K271" i="47"/>
  <c r="D271" i="47"/>
  <c r="K270" i="47"/>
  <c r="D270" i="47"/>
  <c r="K269" i="47"/>
  <c r="D269" i="47"/>
  <c r="K268" i="47"/>
  <c r="D268" i="47"/>
  <c r="K267" i="47"/>
  <c r="D267" i="47"/>
  <c r="K266" i="47"/>
  <c r="D266" i="47"/>
  <c r="D264" i="47" s="1"/>
  <c r="K263" i="47"/>
  <c r="D263" i="47"/>
  <c r="K262" i="47"/>
  <c r="D262" i="47"/>
  <c r="K261" i="47"/>
  <c r="D261" i="47"/>
  <c r="K260" i="47"/>
  <c r="D260" i="47"/>
  <c r="K259" i="47"/>
  <c r="D259" i="47"/>
  <c r="K258" i="47"/>
  <c r="D258" i="47"/>
  <c r="D256" i="47" s="1"/>
  <c r="K255" i="47"/>
  <c r="D255" i="47"/>
  <c r="K254" i="47"/>
  <c r="D254" i="47"/>
  <c r="K253" i="47"/>
  <c r="D253" i="47"/>
  <c r="K252" i="47"/>
  <c r="D252" i="47"/>
  <c r="K251" i="47"/>
  <c r="D251" i="47"/>
  <c r="K250" i="47"/>
  <c r="D250" i="47"/>
  <c r="D248" i="47"/>
  <c r="K247" i="47"/>
  <c r="D247" i="47"/>
  <c r="K246" i="47"/>
  <c r="D246" i="47"/>
  <c r="K245" i="47"/>
  <c r="D245" i="47"/>
  <c r="K244" i="47"/>
  <c r="D244" i="47"/>
  <c r="D241" i="47" s="1"/>
  <c r="K243" i="47"/>
  <c r="D243" i="47"/>
  <c r="K242" i="47"/>
  <c r="K240" i="47"/>
  <c r="D240" i="47"/>
  <c r="K239" i="47"/>
  <c r="D239" i="47"/>
  <c r="K238" i="47"/>
  <c r="D238" i="47"/>
  <c r="K237" i="47"/>
  <c r="D237" i="47"/>
  <c r="K236" i="47"/>
  <c r="D236" i="47"/>
  <c r="K235" i="47"/>
  <c r="D235" i="47"/>
  <c r="D233" i="47" s="1"/>
  <c r="K232" i="47"/>
  <c r="D232" i="47"/>
  <c r="K231" i="47"/>
  <c r="D231" i="47"/>
  <c r="K230" i="47"/>
  <c r="D230" i="47"/>
  <c r="K229" i="47"/>
  <c r="D229" i="47"/>
  <c r="K228" i="47"/>
  <c r="D228" i="47"/>
  <c r="D226" i="47" s="1"/>
  <c r="K227" i="47"/>
  <c r="K225" i="47"/>
  <c r="D225" i="47"/>
  <c r="D218" i="47" s="1"/>
  <c r="K224" i="47"/>
  <c r="D224" i="47"/>
  <c r="K223" i="47"/>
  <c r="D223" i="47"/>
  <c r="K222" i="47"/>
  <c r="D222" i="47"/>
  <c r="K221" i="47"/>
  <c r="D221" i="47"/>
  <c r="K220" i="47"/>
  <c r="D220" i="47"/>
  <c r="K217" i="47"/>
  <c r="D217" i="47"/>
  <c r="K216" i="47"/>
  <c r="D216" i="47"/>
  <c r="K215" i="47"/>
  <c r="D215" i="47"/>
  <c r="K214" i="47"/>
  <c r="D214" i="47"/>
  <c r="K213" i="47"/>
  <c r="D213" i="47"/>
  <c r="D211" i="47" s="1"/>
  <c r="K212" i="47"/>
  <c r="K210" i="47"/>
  <c r="D210" i="47"/>
  <c r="K209" i="47"/>
  <c r="D209" i="47"/>
  <c r="K208" i="47"/>
  <c r="D208" i="47"/>
  <c r="K207" i="47"/>
  <c r="D207" i="47"/>
  <c r="K206" i="47"/>
  <c r="D206" i="47"/>
  <c r="K205" i="47"/>
  <c r="D205" i="47"/>
  <c r="D203" i="47" s="1"/>
  <c r="K202" i="47"/>
  <c r="D202" i="47"/>
  <c r="K201" i="47"/>
  <c r="D201" i="47"/>
  <c r="K200" i="47"/>
  <c r="D200" i="47"/>
  <c r="K199" i="47"/>
  <c r="D199" i="47"/>
  <c r="K198" i="47"/>
  <c r="D198" i="47"/>
  <c r="K197" i="47"/>
  <c r="D196" i="47"/>
  <c r="K195" i="47"/>
  <c r="D195" i="47"/>
  <c r="K194" i="47"/>
  <c r="D194" i="47"/>
  <c r="K193" i="47"/>
  <c r="D193" i="47"/>
  <c r="K192" i="47"/>
  <c r="D192" i="47"/>
  <c r="K191" i="47"/>
  <c r="D191" i="47"/>
  <c r="K190" i="47"/>
  <c r="D190" i="47"/>
  <c r="D188" i="47" s="1"/>
  <c r="K187" i="47"/>
  <c r="D187" i="47"/>
  <c r="K186" i="47"/>
  <c r="D186" i="47"/>
  <c r="K185" i="47"/>
  <c r="D185" i="47"/>
  <c r="K184" i="47"/>
  <c r="D184" i="47"/>
  <c r="K183" i="47"/>
  <c r="D183" i="47"/>
  <c r="D181" i="47" s="1"/>
  <c r="K182" i="47"/>
  <c r="K180" i="47"/>
  <c r="D180" i="47"/>
  <c r="K179" i="47"/>
  <c r="D179" i="47"/>
  <c r="K178" i="47"/>
  <c r="D178" i="47"/>
  <c r="K177" i="47"/>
  <c r="D177" i="47"/>
  <c r="K176" i="47"/>
  <c r="D176" i="47"/>
  <c r="K175" i="47"/>
  <c r="D175" i="47"/>
  <c r="D173" i="47" s="1"/>
  <c r="K172" i="47"/>
  <c r="D172" i="47"/>
  <c r="K171" i="47"/>
  <c r="D171" i="47"/>
  <c r="K170" i="47"/>
  <c r="D170" i="47"/>
  <c r="K169" i="47"/>
  <c r="D169" i="47"/>
  <c r="K168" i="47"/>
  <c r="D168" i="47"/>
  <c r="D166" i="47" s="1"/>
  <c r="K167" i="47"/>
  <c r="K165" i="47"/>
  <c r="D165" i="47"/>
  <c r="K164" i="47"/>
  <c r="D164" i="47"/>
  <c r="K163" i="47"/>
  <c r="D163" i="47"/>
  <c r="K162" i="47"/>
  <c r="D162" i="47"/>
  <c r="K161" i="47"/>
  <c r="D161" i="47"/>
  <c r="K160" i="47"/>
  <c r="D160" i="47"/>
  <c r="D158" i="47" s="1"/>
  <c r="K157" i="47"/>
  <c r="D157" i="47"/>
  <c r="K156" i="47"/>
  <c r="D156" i="47"/>
  <c r="K155" i="47"/>
  <c r="D155" i="47"/>
  <c r="K154" i="47"/>
  <c r="D154" i="47"/>
  <c r="K153" i="47"/>
  <c r="D153" i="47"/>
  <c r="D151" i="47" s="1"/>
  <c r="K152" i="47"/>
  <c r="K150" i="47"/>
  <c r="D150" i="47"/>
  <c r="K149" i="47"/>
  <c r="D149" i="47"/>
  <c r="K148" i="47"/>
  <c r="D148" i="47"/>
  <c r="K147" i="47"/>
  <c r="D147" i="47"/>
  <c r="K146" i="47"/>
  <c r="D146" i="47"/>
  <c r="K145" i="47"/>
  <c r="D145" i="47"/>
  <c r="D143" i="47" s="1"/>
  <c r="K142" i="47"/>
  <c r="D142" i="47"/>
  <c r="K141" i="47"/>
  <c r="D141" i="47"/>
  <c r="K140" i="47"/>
  <c r="D140" i="47"/>
  <c r="K139" i="47"/>
  <c r="D139" i="47"/>
  <c r="K138" i="47"/>
  <c r="D138" i="47"/>
  <c r="D136" i="47" s="1"/>
  <c r="K137" i="47"/>
  <c r="K135" i="47"/>
  <c r="D135" i="47"/>
  <c r="K134" i="47"/>
  <c r="D134" i="47"/>
  <c r="K133" i="47"/>
  <c r="D133" i="47"/>
  <c r="K132" i="47"/>
  <c r="D132" i="47"/>
  <c r="K131" i="47"/>
  <c r="D131" i="47"/>
  <c r="K130" i="47"/>
  <c r="D130" i="47"/>
  <c r="D128" i="47"/>
  <c r="K127" i="47"/>
  <c r="D127" i="47"/>
  <c r="K126" i="47"/>
  <c r="D126" i="47"/>
  <c r="D121" i="47" s="1"/>
  <c r="K125" i="47"/>
  <c r="D125" i="47"/>
  <c r="K124" i="47"/>
  <c r="D124" i="47"/>
  <c r="K123" i="47"/>
  <c r="D123" i="47"/>
  <c r="K122" i="47"/>
  <c r="K120" i="47"/>
  <c r="D120" i="47"/>
  <c r="K119" i="47"/>
  <c r="D119" i="47"/>
  <c r="K118" i="47"/>
  <c r="D118" i="47"/>
  <c r="K117" i="47"/>
  <c r="D117" i="47"/>
  <c r="K116" i="47"/>
  <c r="D116" i="47"/>
  <c r="K115" i="47"/>
  <c r="D115" i="47"/>
  <c r="D113" i="47" s="1"/>
  <c r="K112" i="47"/>
  <c r="D112" i="47"/>
  <c r="K111" i="47"/>
  <c r="D111" i="47"/>
  <c r="K110" i="47"/>
  <c r="D110" i="47"/>
  <c r="K109" i="47"/>
  <c r="D109" i="47"/>
  <c r="K108" i="47"/>
  <c r="D108" i="47"/>
  <c r="D106" i="47" s="1"/>
  <c r="K107" i="47"/>
  <c r="K105" i="47"/>
  <c r="D105" i="47"/>
  <c r="K104" i="47"/>
  <c r="D104" i="47"/>
  <c r="K103" i="47"/>
  <c r="D103" i="47"/>
  <c r="K102" i="47"/>
  <c r="D102" i="47"/>
  <c r="K101" i="47"/>
  <c r="D101" i="47"/>
  <c r="K100" i="47"/>
  <c r="D100" i="47"/>
  <c r="D98" i="47"/>
  <c r="K97" i="47"/>
  <c r="D97" i="47"/>
  <c r="K96" i="47"/>
  <c r="D96" i="47"/>
  <c r="K95" i="47"/>
  <c r="D95" i="47"/>
  <c r="K94" i="47"/>
  <c r="D94" i="47"/>
  <c r="K93" i="47"/>
  <c r="D93" i="47"/>
  <c r="D91" i="47" s="1"/>
  <c r="K92" i="47"/>
  <c r="K90" i="47"/>
  <c r="D90" i="47"/>
  <c r="K89" i="47"/>
  <c r="D89" i="47"/>
  <c r="K88" i="47"/>
  <c r="D88" i="47"/>
  <c r="K87" i="47"/>
  <c r="D87" i="47"/>
  <c r="K86" i="47"/>
  <c r="D86" i="47"/>
  <c r="K85" i="47"/>
  <c r="D85" i="47"/>
  <c r="K82" i="47"/>
  <c r="D82" i="47"/>
  <c r="K81" i="47"/>
  <c r="D81" i="47"/>
  <c r="K80" i="47"/>
  <c r="D80" i="47"/>
  <c r="K79" i="47"/>
  <c r="D79" i="47"/>
  <c r="K78" i="47"/>
  <c r="D78" i="47"/>
  <c r="D76" i="47" s="1"/>
  <c r="K77" i="47"/>
  <c r="K75" i="47"/>
  <c r="D75" i="47"/>
  <c r="K74" i="47"/>
  <c r="D74" i="47"/>
  <c r="K73" i="47"/>
  <c r="D73" i="47"/>
  <c r="K72" i="47"/>
  <c r="D72" i="47"/>
  <c r="K71" i="47"/>
  <c r="D71" i="47"/>
  <c r="K70" i="47"/>
  <c r="D70" i="47"/>
  <c r="K67" i="47"/>
  <c r="D67" i="47"/>
  <c r="K66" i="47"/>
  <c r="D66" i="47"/>
  <c r="K65" i="47"/>
  <c r="D65" i="47"/>
  <c r="K64" i="47"/>
  <c r="D64" i="47"/>
  <c r="K63" i="47"/>
  <c r="D63" i="47"/>
  <c r="K62" i="47"/>
  <c r="D61" i="47"/>
  <c r="K60" i="47"/>
  <c r="D60" i="47"/>
  <c r="K59" i="47"/>
  <c r="D59" i="47"/>
  <c r="K58" i="47"/>
  <c r="D58" i="47"/>
  <c r="K57" i="47"/>
  <c r="D57" i="47"/>
  <c r="K56" i="47"/>
  <c r="D56" i="47"/>
  <c r="K55" i="47"/>
  <c r="D55" i="47"/>
  <c r="K52" i="47"/>
  <c r="D52" i="47"/>
  <c r="K51" i="47"/>
  <c r="D51" i="47"/>
  <c r="K50" i="47"/>
  <c r="D50" i="47"/>
  <c r="K49" i="47"/>
  <c r="D49" i="47"/>
  <c r="K48" i="47"/>
  <c r="D48" i="47"/>
  <c r="D46" i="47" s="1"/>
  <c r="K47" i="47"/>
  <c r="K45" i="47"/>
  <c r="D45" i="47"/>
  <c r="K44" i="47"/>
  <c r="D44" i="47"/>
  <c r="K43" i="47"/>
  <c r="D43" i="47"/>
  <c r="K42" i="47"/>
  <c r="D42" i="47"/>
  <c r="K41" i="47"/>
  <c r="D41" i="47"/>
  <c r="K40" i="47"/>
  <c r="D40" i="47"/>
  <c r="K37" i="47"/>
  <c r="D37" i="47"/>
  <c r="K36" i="47"/>
  <c r="D36" i="47"/>
  <c r="K35" i="47"/>
  <c r="D35" i="47"/>
  <c r="K34" i="47"/>
  <c r="D34" i="47"/>
  <c r="K33" i="47"/>
  <c r="D33" i="47"/>
  <c r="D31" i="47" s="1"/>
  <c r="K32" i="47"/>
  <c r="K30" i="47"/>
  <c r="D30" i="47"/>
  <c r="K29" i="47"/>
  <c r="D29" i="47"/>
  <c r="K28" i="47"/>
  <c r="D28" i="47"/>
  <c r="K27" i="47"/>
  <c r="D27" i="47"/>
  <c r="K26" i="47"/>
  <c r="D26" i="47"/>
  <c r="D23" i="47" s="1"/>
  <c r="K25" i="47"/>
  <c r="D25" i="47"/>
  <c r="K22" i="47"/>
  <c r="D22" i="47"/>
  <c r="K21" i="47"/>
  <c r="D21" i="47"/>
  <c r="K20" i="47"/>
  <c r="D20" i="47"/>
  <c r="K19" i="47"/>
  <c r="D19" i="47"/>
  <c r="K18" i="47"/>
  <c r="D18" i="47"/>
  <c r="K17" i="47"/>
  <c r="D16" i="47"/>
  <c r="K15" i="47"/>
  <c r="D15" i="47"/>
  <c r="K14" i="47"/>
  <c r="D14" i="47"/>
  <c r="K13" i="47"/>
  <c r="D13" i="47"/>
  <c r="K12" i="47"/>
  <c r="D12" i="47"/>
  <c r="K11" i="47"/>
  <c r="D11" i="47"/>
  <c r="K10" i="47"/>
  <c r="D10" i="47"/>
  <c r="D8" i="47" s="1"/>
  <c r="J404" i="46"/>
  <c r="I404" i="46"/>
  <c r="H404" i="46"/>
  <c r="G404" i="46"/>
  <c r="F404" i="46"/>
  <c r="E404" i="46"/>
  <c r="G406" i="46" s="1"/>
  <c r="D391" i="46"/>
  <c r="C391" i="46"/>
  <c r="H391" i="46" s="1"/>
  <c r="B391" i="46"/>
  <c r="D390" i="46"/>
  <c r="C390" i="46"/>
  <c r="H390" i="46" s="1"/>
  <c r="B390" i="46"/>
  <c r="H389" i="46"/>
  <c r="H392" i="46" s="1"/>
  <c r="G389" i="46"/>
  <c r="G392" i="46" s="1"/>
  <c r="F389" i="46"/>
  <c r="F392" i="46" s="1"/>
  <c r="E389" i="46"/>
  <c r="E392" i="46" s="1"/>
  <c r="D389" i="46"/>
  <c r="C389" i="46"/>
  <c r="C392" i="46" s="1"/>
  <c r="B389" i="46"/>
  <c r="D386" i="46"/>
  <c r="J378" i="46"/>
  <c r="J380" i="46" s="1"/>
  <c r="J394" i="46" s="1"/>
  <c r="I378" i="46"/>
  <c r="I380" i="46" s="1"/>
  <c r="I394" i="46" s="1"/>
  <c r="H378" i="46"/>
  <c r="H380" i="46" s="1"/>
  <c r="G378" i="46"/>
  <c r="G380" i="46" s="1"/>
  <c r="F378" i="46"/>
  <c r="F380" i="46" s="1"/>
  <c r="E378" i="46"/>
  <c r="E380" i="46" s="1"/>
  <c r="K375" i="46"/>
  <c r="D375" i="46"/>
  <c r="K374" i="46"/>
  <c r="D374" i="46"/>
  <c r="K373" i="46"/>
  <c r="D373" i="46"/>
  <c r="K372" i="46"/>
  <c r="D372" i="46"/>
  <c r="K371" i="46"/>
  <c r="D371" i="46"/>
  <c r="K370" i="46"/>
  <c r="D370" i="46"/>
  <c r="D368" i="46" s="1"/>
  <c r="K367" i="46"/>
  <c r="D367" i="46"/>
  <c r="K366" i="46"/>
  <c r="D366" i="46"/>
  <c r="K365" i="46"/>
  <c r="D365" i="46"/>
  <c r="K364" i="46"/>
  <c r="D364" i="46"/>
  <c r="K363" i="46"/>
  <c r="D363" i="46"/>
  <c r="K362" i="46"/>
  <c r="D362" i="46"/>
  <c r="D360" i="46"/>
  <c r="K359" i="46"/>
  <c r="D359" i="46"/>
  <c r="K358" i="46"/>
  <c r="D358" i="46"/>
  <c r="K357" i="46"/>
  <c r="D357" i="46"/>
  <c r="K356" i="46"/>
  <c r="D356" i="46"/>
  <c r="K355" i="46"/>
  <c r="D355" i="46"/>
  <c r="K354" i="46"/>
  <c r="D354" i="46"/>
  <c r="D352" i="46" s="1"/>
  <c r="K351" i="46"/>
  <c r="D351" i="46"/>
  <c r="K350" i="46"/>
  <c r="D350" i="46"/>
  <c r="K349" i="46"/>
  <c r="D349" i="46"/>
  <c r="K348" i="46"/>
  <c r="D348" i="46"/>
  <c r="K347" i="46"/>
  <c r="D347" i="46"/>
  <c r="K346" i="46"/>
  <c r="D346" i="46"/>
  <c r="D344" i="46"/>
  <c r="K343" i="46"/>
  <c r="D343" i="46"/>
  <c r="K342" i="46"/>
  <c r="D342" i="46"/>
  <c r="K341" i="46"/>
  <c r="D341" i="46"/>
  <c r="K340" i="46"/>
  <c r="D340" i="46"/>
  <c r="K339" i="46"/>
  <c r="D339" i="46"/>
  <c r="K338" i="46"/>
  <c r="D338" i="46"/>
  <c r="D336" i="46" s="1"/>
  <c r="K335" i="46"/>
  <c r="D335" i="46"/>
  <c r="K334" i="46"/>
  <c r="D334" i="46"/>
  <c r="K333" i="46"/>
  <c r="D333" i="46"/>
  <c r="K332" i="46"/>
  <c r="D332" i="46"/>
  <c r="K331" i="46"/>
  <c r="D331" i="46"/>
  <c r="K330" i="46"/>
  <c r="D330" i="46"/>
  <c r="D328" i="46" s="1"/>
  <c r="K327" i="46"/>
  <c r="D327" i="46"/>
  <c r="K326" i="46"/>
  <c r="D326" i="46"/>
  <c r="K325" i="46"/>
  <c r="D325" i="46"/>
  <c r="K324" i="46"/>
  <c r="D324" i="46"/>
  <c r="K323" i="46"/>
  <c r="D323" i="46"/>
  <c r="K322" i="46"/>
  <c r="D322" i="46"/>
  <c r="D320" i="46" s="1"/>
  <c r="K319" i="46"/>
  <c r="D319" i="46"/>
  <c r="K318" i="46"/>
  <c r="D318" i="46"/>
  <c r="K317" i="46"/>
  <c r="D317" i="46"/>
  <c r="K316" i="46"/>
  <c r="D316" i="46"/>
  <c r="K315" i="46"/>
  <c r="D315" i="46"/>
  <c r="K314" i="46"/>
  <c r="D314" i="46"/>
  <c r="D312" i="46" s="1"/>
  <c r="K311" i="46"/>
  <c r="D311" i="46"/>
  <c r="K310" i="46"/>
  <c r="D310" i="46"/>
  <c r="K309" i="46"/>
  <c r="D309" i="46"/>
  <c r="K308" i="46"/>
  <c r="D308" i="46"/>
  <c r="K307" i="46"/>
  <c r="D307" i="46"/>
  <c r="K306" i="46"/>
  <c r="D306" i="46"/>
  <c r="D304" i="46" s="1"/>
  <c r="K303" i="46"/>
  <c r="D303" i="46"/>
  <c r="K302" i="46"/>
  <c r="D302" i="46"/>
  <c r="K301" i="46"/>
  <c r="D301" i="46"/>
  <c r="K300" i="46"/>
  <c r="D300" i="46"/>
  <c r="K299" i="46"/>
  <c r="D299" i="46"/>
  <c r="K298" i="46"/>
  <c r="D298" i="46"/>
  <c r="D296" i="46" s="1"/>
  <c r="K295" i="46"/>
  <c r="D295" i="46"/>
  <c r="K294" i="46"/>
  <c r="D294" i="46"/>
  <c r="K293" i="46"/>
  <c r="D293" i="46"/>
  <c r="K292" i="46"/>
  <c r="D292" i="46"/>
  <c r="K291" i="46"/>
  <c r="D291" i="46"/>
  <c r="K290" i="46"/>
  <c r="D290" i="46"/>
  <c r="K287" i="46"/>
  <c r="D287" i="46"/>
  <c r="K286" i="46"/>
  <c r="D286" i="46"/>
  <c r="K285" i="46"/>
  <c r="D285" i="46"/>
  <c r="D280" i="46" s="1"/>
  <c r="K284" i="46"/>
  <c r="D284" i="46"/>
  <c r="K283" i="46"/>
  <c r="D283" i="46"/>
  <c r="K282" i="46"/>
  <c r="D282" i="46"/>
  <c r="K279" i="46"/>
  <c r="D279" i="46"/>
  <c r="K278" i="46"/>
  <c r="D278" i="46"/>
  <c r="K277" i="46"/>
  <c r="D277" i="46"/>
  <c r="K276" i="46"/>
  <c r="D276" i="46"/>
  <c r="K275" i="46"/>
  <c r="D275" i="46"/>
  <c r="K274" i="46"/>
  <c r="D274" i="46"/>
  <c r="K271" i="46"/>
  <c r="D271" i="46"/>
  <c r="K270" i="46"/>
  <c r="D270" i="46"/>
  <c r="K269" i="46"/>
  <c r="D269" i="46"/>
  <c r="K268" i="46"/>
  <c r="D268" i="46"/>
  <c r="K267" i="46"/>
  <c r="D267" i="46"/>
  <c r="K266" i="46"/>
  <c r="D266" i="46"/>
  <c r="K263" i="46"/>
  <c r="D263" i="46"/>
  <c r="K262" i="46"/>
  <c r="D262" i="46"/>
  <c r="K261" i="46"/>
  <c r="D261" i="46"/>
  <c r="K260" i="46"/>
  <c r="D260" i="46"/>
  <c r="K259" i="46"/>
  <c r="D259" i="46"/>
  <c r="K258" i="46"/>
  <c r="D258" i="46"/>
  <c r="D256" i="46" s="1"/>
  <c r="K255" i="46"/>
  <c r="D255" i="46"/>
  <c r="K254" i="46"/>
  <c r="D254" i="46"/>
  <c r="K253" i="46"/>
  <c r="D253" i="46"/>
  <c r="K252" i="46"/>
  <c r="D252" i="46"/>
  <c r="K251" i="46"/>
  <c r="D251" i="46"/>
  <c r="K250" i="46"/>
  <c r="D250" i="46"/>
  <c r="D248" i="46"/>
  <c r="K247" i="46"/>
  <c r="D247" i="46"/>
  <c r="K246" i="46"/>
  <c r="D246" i="46"/>
  <c r="K245" i="46"/>
  <c r="D245" i="46"/>
  <c r="K244" i="46"/>
  <c r="D244" i="46"/>
  <c r="K243" i="46"/>
  <c r="D243" i="46"/>
  <c r="K242" i="46"/>
  <c r="D241" i="46"/>
  <c r="K240" i="46"/>
  <c r="D240" i="46"/>
  <c r="K239" i="46"/>
  <c r="D239" i="46"/>
  <c r="K238" i="46"/>
  <c r="D238" i="46"/>
  <c r="K237" i="46"/>
  <c r="D237" i="46"/>
  <c r="K236" i="46"/>
  <c r="D236" i="46"/>
  <c r="K235" i="46"/>
  <c r="D235" i="46"/>
  <c r="D233" i="46" s="1"/>
  <c r="K232" i="46"/>
  <c r="D232" i="46"/>
  <c r="K231" i="46"/>
  <c r="D231" i="46"/>
  <c r="K230" i="46"/>
  <c r="D230" i="46"/>
  <c r="K229" i="46"/>
  <c r="D229" i="46"/>
  <c r="K228" i="46"/>
  <c r="D228" i="46"/>
  <c r="D226" i="46" s="1"/>
  <c r="K227" i="46"/>
  <c r="K225" i="46"/>
  <c r="D225" i="46"/>
  <c r="K224" i="46"/>
  <c r="D224" i="46"/>
  <c r="K223" i="46"/>
  <c r="D223" i="46"/>
  <c r="K222" i="46"/>
  <c r="D222" i="46"/>
  <c r="K221" i="46"/>
  <c r="D221" i="46"/>
  <c r="K220" i="46"/>
  <c r="D220" i="46"/>
  <c r="D218" i="46"/>
  <c r="K217" i="46"/>
  <c r="D217" i="46"/>
  <c r="K216" i="46"/>
  <c r="D216" i="46"/>
  <c r="K215" i="46"/>
  <c r="D215" i="46"/>
  <c r="K214" i="46"/>
  <c r="D214" i="46"/>
  <c r="K213" i="46"/>
  <c r="D213" i="46"/>
  <c r="D211" i="46" s="1"/>
  <c r="K212" i="46"/>
  <c r="K210" i="46"/>
  <c r="D210" i="46"/>
  <c r="K209" i="46"/>
  <c r="D209" i="46"/>
  <c r="K208" i="46"/>
  <c r="D208" i="46"/>
  <c r="K207" i="46"/>
  <c r="D207" i="46"/>
  <c r="K206" i="46"/>
  <c r="D206" i="46"/>
  <c r="K205" i="46"/>
  <c r="D205" i="46"/>
  <c r="D203" i="46" s="1"/>
  <c r="K202" i="46"/>
  <c r="D202" i="46"/>
  <c r="K201" i="46"/>
  <c r="D201" i="46"/>
  <c r="K200" i="46"/>
  <c r="D200" i="46"/>
  <c r="K199" i="46"/>
  <c r="D199" i="46"/>
  <c r="K198" i="46"/>
  <c r="D198" i="46"/>
  <c r="D196" i="46" s="1"/>
  <c r="K197" i="46"/>
  <c r="K195" i="46"/>
  <c r="D195" i="46"/>
  <c r="K194" i="46"/>
  <c r="D194" i="46"/>
  <c r="K193" i="46"/>
  <c r="D193" i="46"/>
  <c r="K192" i="46"/>
  <c r="D192" i="46"/>
  <c r="K191" i="46"/>
  <c r="D191" i="46"/>
  <c r="K190" i="46"/>
  <c r="D190" i="46"/>
  <c r="D188" i="46"/>
  <c r="K187" i="46"/>
  <c r="D187" i="46"/>
  <c r="K186" i="46"/>
  <c r="D186" i="46"/>
  <c r="K185" i="46"/>
  <c r="D185" i="46"/>
  <c r="K184" i="46"/>
  <c r="D184" i="46"/>
  <c r="K183" i="46"/>
  <c r="D183" i="46"/>
  <c r="D181" i="46" s="1"/>
  <c r="K182" i="46"/>
  <c r="K180" i="46"/>
  <c r="D180" i="46"/>
  <c r="K179" i="46"/>
  <c r="D179" i="46"/>
  <c r="K178" i="46"/>
  <c r="D178" i="46"/>
  <c r="K177" i="46"/>
  <c r="D177" i="46"/>
  <c r="K176" i="46"/>
  <c r="D176" i="46"/>
  <c r="K175" i="46"/>
  <c r="D175" i="46"/>
  <c r="D173" i="46" s="1"/>
  <c r="K172" i="46"/>
  <c r="D172" i="46"/>
  <c r="K171" i="46"/>
  <c r="D171" i="46"/>
  <c r="K170" i="46"/>
  <c r="D170" i="46"/>
  <c r="K169" i="46"/>
  <c r="D169" i="46"/>
  <c r="K168" i="46"/>
  <c r="D168" i="46"/>
  <c r="D166" i="46" s="1"/>
  <c r="K167" i="46"/>
  <c r="K165" i="46"/>
  <c r="D165" i="46"/>
  <c r="K164" i="46"/>
  <c r="D164" i="46"/>
  <c r="K163" i="46"/>
  <c r="D163" i="46"/>
  <c r="K162" i="46"/>
  <c r="D162" i="46"/>
  <c r="K161" i="46"/>
  <c r="D161" i="46"/>
  <c r="K160" i="46"/>
  <c r="D160" i="46"/>
  <c r="D158" i="46"/>
  <c r="K157" i="46"/>
  <c r="D157" i="46"/>
  <c r="K156" i="46"/>
  <c r="D156" i="46"/>
  <c r="K155" i="46"/>
  <c r="D155" i="46"/>
  <c r="K154" i="46"/>
  <c r="D154" i="46"/>
  <c r="K153" i="46"/>
  <c r="D153" i="46"/>
  <c r="D151" i="46" s="1"/>
  <c r="K152" i="46"/>
  <c r="K150" i="46"/>
  <c r="D150" i="46"/>
  <c r="K149" i="46"/>
  <c r="D149" i="46"/>
  <c r="K148" i="46"/>
  <c r="D148" i="46"/>
  <c r="K147" i="46"/>
  <c r="D147" i="46"/>
  <c r="K146" i="46"/>
  <c r="D146" i="46"/>
  <c r="K145" i="46"/>
  <c r="D145" i="46"/>
  <c r="D143" i="46" s="1"/>
  <c r="K142" i="46"/>
  <c r="D142" i="46"/>
  <c r="K141" i="46"/>
  <c r="D141" i="46"/>
  <c r="K140" i="46"/>
  <c r="D140" i="46"/>
  <c r="K139" i="46"/>
  <c r="D139" i="46"/>
  <c r="K138" i="46"/>
  <c r="D138" i="46"/>
  <c r="D136" i="46" s="1"/>
  <c r="K137" i="46"/>
  <c r="K135" i="46"/>
  <c r="D135" i="46"/>
  <c r="K134" i="46"/>
  <c r="D134" i="46"/>
  <c r="K133" i="46"/>
  <c r="D133" i="46"/>
  <c r="K132" i="46"/>
  <c r="D132" i="46"/>
  <c r="K131" i="46"/>
  <c r="D131" i="46"/>
  <c r="K130" i="46"/>
  <c r="D130" i="46"/>
  <c r="D128" i="46"/>
  <c r="K127" i="46"/>
  <c r="D127" i="46"/>
  <c r="K126" i="46"/>
  <c r="D126" i="46"/>
  <c r="K125" i="46"/>
  <c r="D125" i="46"/>
  <c r="K124" i="46"/>
  <c r="D124" i="46"/>
  <c r="K123" i="46"/>
  <c r="D123" i="46"/>
  <c r="D121" i="46" s="1"/>
  <c r="K122" i="46"/>
  <c r="K120" i="46"/>
  <c r="D120" i="46"/>
  <c r="K119" i="46"/>
  <c r="D119" i="46"/>
  <c r="K118" i="46"/>
  <c r="D118" i="46"/>
  <c r="K117" i="46"/>
  <c r="D117" i="46"/>
  <c r="K116" i="46"/>
  <c r="D116" i="46"/>
  <c r="K115" i="46"/>
  <c r="D115" i="46"/>
  <c r="D113" i="46" s="1"/>
  <c r="K112" i="46"/>
  <c r="D112" i="46"/>
  <c r="K111" i="46"/>
  <c r="D111" i="46"/>
  <c r="K110" i="46"/>
  <c r="D110" i="46"/>
  <c r="K109" i="46"/>
  <c r="D109" i="46"/>
  <c r="K108" i="46"/>
  <c r="D108" i="46"/>
  <c r="D106" i="46" s="1"/>
  <c r="K107" i="46"/>
  <c r="K105" i="46"/>
  <c r="D105" i="46"/>
  <c r="K104" i="46"/>
  <c r="D104" i="46"/>
  <c r="K103" i="46"/>
  <c r="D103" i="46"/>
  <c r="K102" i="46"/>
  <c r="D102" i="46"/>
  <c r="K101" i="46"/>
  <c r="D101" i="46"/>
  <c r="K100" i="46"/>
  <c r="D100" i="46"/>
  <c r="D98" i="46"/>
  <c r="K97" i="46"/>
  <c r="D97" i="46"/>
  <c r="D91" i="46" s="1"/>
  <c r="K96" i="46"/>
  <c r="D96" i="46"/>
  <c r="K95" i="46"/>
  <c r="D95" i="46"/>
  <c r="K94" i="46"/>
  <c r="D94" i="46"/>
  <c r="K93" i="46"/>
  <c r="D93" i="46"/>
  <c r="K92" i="46"/>
  <c r="K90" i="46"/>
  <c r="D90" i="46"/>
  <c r="K89" i="46"/>
  <c r="D89" i="46"/>
  <c r="K88" i="46"/>
  <c r="D88" i="46"/>
  <c r="K87" i="46"/>
  <c r="D87" i="46"/>
  <c r="K86" i="46"/>
  <c r="D86" i="46"/>
  <c r="K85" i="46"/>
  <c r="D85" i="46"/>
  <c r="K82" i="46"/>
  <c r="D82" i="46"/>
  <c r="K81" i="46"/>
  <c r="D81" i="46"/>
  <c r="K80" i="46"/>
  <c r="D80" i="46"/>
  <c r="K79" i="46"/>
  <c r="D79" i="46"/>
  <c r="K78" i="46"/>
  <c r="D78" i="46"/>
  <c r="D76" i="46" s="1"/>
  <c r="K77" i="46"/>
  <c r="K75" i="46"/>
  <c r="D75" i="46"/>
  <c r="K74" i="46"/>
  <c r="D74" i="46"/>
  <c r="K73" i="46"/>
  <c r="D73" i="46"/>
  <c r="K72" i="46"/>
  <c r="D72" i="46"/>
  <c r="K71" i="46"/>
  <c r="D71" i="46"/>
  <c r="K70" i="46"/>
  <c r="D70" i="46"/>
  <c r="K67" i="46"/>
  <c r="D67" i="46"/>
  <c r="K66" i="46"/>
  <c r="D66" i="46"/>
  <c r="K65" i="46"/>
  <c r="D65" i="46"/>
  <c r="K64" i="46"/>
  <c r="D64" i="46"/>
  <c r="K63" i="46"/>
  <c r="D63" i="46"/>
  <c r="K62" i="46"/>
  <c r="D61" i="46"/>
  <c r="K60" i="46"/>
  <c r="D60" i="46"/>
  <c r="K59" i="46"/>
  <c r="D59" i="46"/>
  <c r="K58" i="46"/>
  <c r="D58" i="46"/>
  <c r="K57" i="46"/>
  <c r="D57" i="46"/>
  <c r="K56" i="46"/>
  <c r="D56" i="46"/>
  <c r="K55" i="46"/>
  <c r="D55" i="46"/>
  <c r="K52" i="46"/>
  <c r="D52" i="46"/>
  <c r="K51" i="46"/>
  <c r="D51" i="46"/>
  <c r="K50" i="46"/>
  <c r="D50" i="46"/>
  <c r="K49" i="46"/>
  <c r="D49" i="46"/>
  <c r="K48" i="46"/>
  <c r="D48" i="46"/>
  <c r="D46" i="46" s="1"/>
  <c r="K47" i="46"/>
  <c r="K45" i="46"/>
  <c r="D45" i="46"/>
  <c r="K44" i="46"/>
  <c r="D44" i="46"/>
  <c r="K43" i="46"/>
  <c r="D43" i="46"/>
  <c r="K42" i="46"/>
  <c r="D42" i="46"/>
  <c r="K41" i="46"/>
  <c r="D41" i="46"/>
  <c r="K40" i="46"/>
  <c r="D40" i="46"/>
  <c r="D38" i="46" s="1"/>
  <c r="K37" i="46"/>
  <c r="D37" i="46"/>
  <c r="K36" i="46"/>
  <c r="D36" i="46"/>
  <c r="K35" i="46"/>
  <c r="D35" i="46"/>
  <c r="K34" i="46"/>
  <c r="D34" i="46"/>
  <c r="K33" i="46"/>
  <c r="D33" i="46"/>
  <c r="D31" i="46" s="1"/>
  <c r="K32" i="46"/>
  <c r="K30" i="46"/>
  <c r="D30" i="46"/>
  <c r="K29" i="46"/>
  <c r="D29" i="46"/>
  <c r="K28" i="46"/>
  <c r="D28" i="46"/>
  <c r="K27" i="46"/>
  <c r="D27" i="46"/>
  <c r="K26" i="46"/>
  <c r="D26" i="46"/>
  <c r="K25" i="46"/>
  <c r="D25" i="46"/>
  <c r="D23" i="46" s="1"/>
  <c r="K22" i="46"/>
  <c r="D22" i="46"/>
  <c r="K21" i="46"/>
  <c r="D21" i="46"/>
  <c r="K20" i="46"/>
  <c r="D20" i="46"/>
  <c r="K19" i="46"/>
  <c r="D19" i="46"/>
  <c r="K18" i="46"/>
  <c r="D18" i="46"/>
  <c r="D16" i="46" s="1"/>
  <c r="K17" i="46"/>
  <c r="K15" i="46"/>
  <c r="D15" i="46"/>
  <c r="K14" i="46"/>
  <c r="D14" i="46"/>
  <c r="K13" i="46"/>
  <c r="D13" i="46"/>
  <c r="K12" i="46"/>
  <c r="D12" i="46"/>
  <c r="K11" i="46"/>
  <c r="D11" i="46"/>
  <c r="K10" i="46"/>
  <c r="D10" i="46"/>
  <c r="D8" i="46"/>
  <c r="J404" i="45"/>
  <c r="I404" i="45"/>
  <c r="H404" i="45"/>
  <c r="G404" i="45"/>
  <c r="F404" i="45"/>
  <c r="E404" i="45"/>
  <c r="G406" i="45" s="1"/>
  <c r="C392" i="45"/>
  <c r="D391" i="45"/>
  <c r="C391" i="45"/>
  <c r="E391" i="45" s="1"/>
  <c r="B391" i="45"/>
  <c r="D390" i="45"/>
  <c r="C390" i="45"/>
  <c r="H390" i="45" s="1"/>
  <c r="B390" i="45"/>
  <c r="H389" i="45"/>
  <c r="H392" i="45" s="1"/>
  <c r="G389" i="45"/>
  <c r="G392" i="45" s="1"/>
  <c r="F389" i="45"/>
  <c r="F392" i="45" s="1"/>
  <c r="E389" i="45"/>
  <c r="E392" i="45" s="1"/>
  <c r="D389" i="45"/>
  <c r="C389" i="45"/>
  <c r="B389" i="45"/>
  <c r="D386" i="45"/>
  <c r="J378" i="45"/>
  <c r="J380" i="45" s="1"/>
  <c r="J394" i="45" s="1"/>
  <c r="I378" i="45"/>
  <c r="I380" i="45" s="1"/>
  <c r="I394" i="45" s="1"/>
  <c r="H378" i="45"/>
  <c r="H380" i="45" s="1"/>
  <c r="G378" i="45"/>
  <c r="G380" i="45" s="1"/>
  <c r="F378" i="45"/>
  <c r="F380" i="45" s="1"/>
  <c r="E378" i="45"/>
  <c r="E380" i="45" s="1"/>
  <c r="K375" i="45"/>
  <c r="D375" i="45"/>
  <c r="K374" i="45"/>
  <c r="D374" i="45"/>
  <c r="D368" i="45" s="1"/>
  <c r="K373" i="45"/>
  <c r="D373" i="45"/>
  <c r="K372" i="45"/>
  <c r="D372" i="45"/>
  <c r="K371" i="45"/>
  <c r="D371" i="45"/>
  <c r="K370" i="45"/>
  <c r="D370" i="45"/>
  <c r="K367" i="45"/>
  <c r="D367" i="45"/>
  <c r="K366" i="45"/>
  <c r="D366" i="45"/>
  <c r="K365" i="45"/>
  <c r="D365" i="45"/>
  <c r="K364" i="45"/>
  <c r="D364" i="45"/>
  <c r="K363" i="45"/>
  <c r="D363" i="45"/>
  <c r="K362" i="45"/>
  <c r="D362" i="45"/>
  <c r="D360" i="45"/>
  <c r="K359" i="45"/>
  <c r="D359" i="45"/>
  <c r="K358" i="45"/>
  <c r="D358" i="45"/>
  <c r="K357" i="45"/>
  <c r="D357" i="45"/>
  <c r="K356" i="45"/>
  <c r="D356" i="45"/>
  <c r="K355" i="45"/>
  <c r="D355" i="45"/>
  <c r="K354" i="45"/>
  <c r="D354" i="45"/>
  <c r="D352" i="45" s="1"/>
  <c r="K351" i="45"/>
  <c r="D351" i="45"/>
  <c r="K350" i="45"/>
  <c r="D350" i="45"/>
  <c r="K349" i="45"/>
  <c r="D349" i="45"/>
  <c r="K348" i="45"/>
  <c r="D348" i="45"/>
  <c r="K347" i="45"/>
  <c r="D347" i="45"/>
  <c r="K346" i="45"/>
  <c r="D346" i="45"/>
  <c r="D344" i="45"/>
  <c r="K343" i="45"/>
  <c r="D343" i="45"/>
  <c r="K342" i="45"/>
  <c r="D342" i="45"/>
  <c r="K341" i="45"/>
  <c r="D341" i="45"/>
  <c r="K340" i="45"/>
  <c r="D340" i="45"/>
  <c r="K339" i="45"/>
  <c r="D339" i="45"/>
  <c r="K338" i="45"/>
  <c r="D338" i="45"/>
  <c r="D336" i="45" s="1"/>
  <c r="K335" i="45"/>
  <c r="D335" i="45"/>
  <c r="K334" i="45"/>
  <c r="D334" i="45"/>
  <c r="K333" i="45"/>
  <c r="D333" i="45"/>
  <c r="K332" i="45"/>
  <c r="D332" i="45"/>
  <c r="D328" i="45" s="1"/>
  <c r="K331" i="45"/>
  <c r="D331" i="45"/>
  <c r="K330" i="45"/>
  <c r="D330" i="45"/>
  <c r="K327" i="45"/>
  <c r="D327" i="45"/>
  <c r="K326" i="45"/>
  <c r="D326" i="45"/>
  <c r="K325" i="45"/>
  <c r="D325" i="45"/>
  <c r="K324" i="45"/>
  <c r="D324" i="45"/>
  <c r="K323" i="45"/>
  <c r="D323" i="45"/>
  <c r="K322" i="45"/>
  <c r="D322" i="45"/>
  <c r="D320" i="45" s="1"/>
  <c r="K319" i="45"/>
  <c r="D319" i="45"/>
  <c r="K318" i="45"/>
  <c r="D318" i="45"/>
  <c r="K317" i="45"/>
  <c r="D317" i="45"/>
  <c r="K316" i="45"/>
  <c r="D316" i="45"/>
  <c r="K315" i="45"/>
  <c r="D315" i="45"/>
  <c r="K314" i="45"/>
  <c r="D314" i="45"/>
  <c r="D312" i="45" s="1"/>
  <c r="K311" i="45"/>
  <c r="D311" i="45"/>
  <c r="K310" i="45"/>
  <c r="D310" i="45"/>
  <c r="K309" i="45"/>
  <c r="D309" i="45"/>
  <c r="K308" i="45"/>
  <c r="D308" i="45"/>
  <c r="K307" i="45"/>
  <c r="D307" i="45"/>
  <c r="K306" i="45"/>
  <c r="D306" i="45"/>
  <c r="D304" i="45" s="1"/>
  <c r="K303" i="45"/>
  <c r="D303" i="45"/>
  <c r="K302" i="45"/>
  <c r="D302" i="45"/>
  <c r="K301" i="45"/>
  <c r="D301" i="45"/>
  <c r="K300" i="45"/>
  <c r="D300" i="45"/>
  <c r="K299" i="45"/>
  <c r="D299" i="45"/>
  <c r="K298" i="45"/>
  <c r="D298" i="45"/>
  <c r="D296" i="45" s="1"/>
  <c r="K295" i="45"/>
  <c r="D295" i="45"/>
  <c r="K294" i="45"/>
  <c r="D294" i="45"/>
  <c r="K293" i="45"/>
  <c r="D293" i="45"/>
  <c r="K292" i="45"/>
  <c r="D292" i="45"/>
  <c r="K291" i="45"/>
  <c r="D291" i="45"/>
  <c r="K290" i="45"/>
  <c r="D290" i="45"/>
  <c r="K287" i="45"/>
  <c r="D287" i="45"/>
  <c r="K286" i="45"/>
  <c r="D286" i="45"/>
  <c r="K285" i="45"/>
  <c r="D285" i="45"/>
  <c r="K284" i="45"/>
  <c r="D284" i="45"/>
  <c r="K283" i="45"/>
  <c r="D283" i="45"/>
  <c r="K282" i="45"/>
  <c r="D282" i="45"/>
  <c r="K279" i="45"/>
  <c r="D279" i="45"/>
  <c r="K278" i="45"/>
  <c r="D278" i="45"/>
  <c r="K277" i="45"/>
  <c r="D277" i="45"/>
  <c r="K276" i="45"/>
  <c r="D276" i="45"/>
  <c r="K275" i="45"/>
  <c r="D275" i="45"/>
  <c r="K274" i="45"/>
  <c r="D274" i="45"/>
  <c r="K271" i="45"/>
  <c r="D271" i="45"/>
  <c r="K270" i="45"/>
  <c r="D270" i="45"/>
  <c r="K269" i="45"/>
  <c r="D269" i="45"/>
  <c r="K268" i="45"/>
  <c r="D268" i="45"/>
  <c r="K267" i="45"/>
  <c r="D267" i="45"/>
  <c r="K266" i="45"/>
  <c r="D266" i="45"/>
  <c r="K263" i="45"/>
  <c r="D263" i="45"/>
  <c r="K262" i="45"/>
  <c r="D262" i="45"/>
  <c r="K261" i="45"/>
  <c r="D261" i="45"/>
  <c r="K260" i="45"/>
  <c r="D260" i="45"/>
  <c r="K259" i="45"/>
  <c r="D259" i="45"/>
  <c r="K258" i="45"/>
  <c r="D258" i="45"/>
  <c r="K255" i="45"/>
  <c r="D255" i="45"/>
  <c r="K254" i="45"/>
  <c r="D254" i="45"/>
  <c r="K253" i="45"/>
  <c r="D253" i="45"/>
  <c r="K252" i="45"/>
  <c r="D252" i="45"/>
  <c r="K251" i="45"/>
  <c r="D251" i="45"/>
  <c r="K250" i="45"/>
  <c r="D250" i="45"/>
  <c r="D248" i="45" s="1"/>
  <c r="K247" i="45"/>
  <c r="D247" i="45"/>
  <c r="K246" i="45"/>
  <c r="D246" i="45"/>
  <c r="K245" i="45"/>
  <c r="D245" i="45"/>
  <c r="K244" i="45"/>
  <c r="D244" i="45"/>
  <c r="K243" i="45"/>
  <c r="D243" i="45"/>
  <c r="K242" i="45"/>
  <c r="D241" i="45"/>
  <c r="K240" i="45"/>
  <c r="D240" i="45"/>
  <c r="K239" i="45"/>
  <c r="D239" i="45"/>
  <c r="K238" i="45"/>
  <c r="D238" i="45"/>
  <c r="K237" i="45"/>
  <c r="D237" i="45"/>
  <c r="K236" i="45"/>
  <c r="D236" i="45"/>
  <c r="K235" i="45"/>
  <c r="D235" i="45"/>
  <c r="D233" i="45" s="1"/>
  <c r="K232" i="45"/>
  <c r="D232" i="45"/>
  <c r="K231" i="45"/>
  <c r="D231" i="45"/>
  <c r="K230" i="45"/>
  <c r="D230" i="45"/>
  <c r="K229" i="45"/>
  <c r="D229" i="45"/>
  <c r="K228" i="45"/>
  <c r="D228" i="45"/>
  <c r="D226" i="45" s="1"/>
  <c r="K227" i="45"/>
  <c r="K225" i="45"/>
  <c r="D225" i="45"/>
  <c r="K224" i="45"/>
  <c r="D224" i="45"/>
  <c r="K223" i="45"/>
  <c r="D223" i="45"/>
  <c r="K222" i="45"/>
  <c r="D222" i="45"/>
  <c r="D218" i="45" s="1"/>
  <c r="K221" i="45"/>
  <c r="D221" i="45"/>
  <c r="K220" i="45"/>
  <c r="D220" i="45"/>
  <c r="K217" i="45"/>
  <c r="D217" i="45"/>
  <c r="K216" i="45"/>
  <c r="D216" i="45"/>
  <c r="K215" i="45"/>
  <c r="D215" i="45"/>
  <c r="K214" i="45"/>
  <c r="D214" i="45"/>
  <c r="K213" i="45"/>
  <c r="D213" i="45"/>
  <c r="D211" i="45" s="1"/>
  <c r="K212" i="45"/>
  <c r="K210" i="45"/>
  <c r="D210" i="45"/>
  <c r="K209" i="45"/>
  <c r="D209" i="45"/>
  <c r="K208" i="45"/>
  <c r="D208" i="45"/>
  <c r="K207" i="45"/>
  <c r="D207" i="45"/>
  <c r="K206" i="45"/>
  <c r="D206" i="45"/>
  <c r="K205" i="45"/>
  <c r="D205" i="45"/>
  <c r="D203" i="45" s="1"/>
  <c r="K202" i="45"/>
  <c r="D202" i="45"/>
  <c r="K201" i="45"/>
  <c r="D201" i="45"/>
  <c r="K200" i="45"/>
  <c r="D200" i="45"/>
  <c r="D196" i="45" s="1"/>
  <c r="K199" i="45"/>
  <c r="D199" i="45"/>
  <c r="K198" i="45"/>
  <c r="D198" i="45"/>
  <c r="K197" i="45"/>
  <c r="K195" i="45"/>
  <c r="D195" i="45"/>
  <c r="K194" i="45"/>
  <c r="D194" i="45"/>
  <c r="K193" i="45"/>
  <c r="D193" i="45"/>
  <c r="D188" i="45" s="1"/>
  <c r="K192" i="45"/>
  <c r="D192" i="45"/>
  <c r="K191" i="45"/>
  <c r="D191" i="45"/>
  <c r="K190" i="45"/>
  <c r="D190" i="45"/>
  <c r="K187" i="45"/>
  <c r="D187" i="45"/>
  <c r="K186" i="45"/>
  <c r="D186" i="45"/>
  <c r="K185" i="45"/>
  <c r="D185" i="45"/>
  <c r="K184" i="45"/>
  <c r="D184" i="45"/>
  <c r="K183" i="45"/>
  <c r="D183" i="45"/>
  <c r="D181" i="45" s="1"/>
  <c r="K182" i="45"/>
  <c r="K180" i="45"/>
  <c r="D180" i="45"/>
  <c r="K179" i="45"/>
  <c r="D179" i="45"/>
  <c r="K178" i="45"/>
  <c r="D178" i="45"/>
  <c r="K177" i="45"/>
  <c r="D177" i="45"/>
  <c r="K176" i="45"/>
  <c r="D176" i="45"/>
  <c r="K175" i="45"/>
  <c r="D175" i="45"/>
  <c r="D173" i="45" s="1"/>
  <c r="K172" i="45"/>
  <c r="D172" i="45"/>
  <c r="K171" i="45"/>
  <c r="D171" i="45"/>
  <c r="K170" i="45"/>
  <c r="D170" i="45"/>
  <c r="K169" i="45"/>
  <c r="D169" i="45"/>
  <c r="K168" i="45"/>
  <c r="D168" i="45"/>
  <c r="D166" i="45" s="1"/>
  <c r="K167" i="45"/>
  <c r="K165" i="45"/>
  <c r="D165" i="45"/>
  <c r="K164" i="45"/>
  <c r="D164" i="45"/>
  <c r="D158" i="45" s="1"/>
  <c r="K163" i="45"/>
  <c r="D163" i="45"/>
  <c r="K162" i="45"/>
  <c r="D162" i="45"/>
  <c r="K161" i="45"/>
  <c r="D161" i="45"/>
  <c r="K160" i="45"/>
  <c r="D160" i="45"/>
  <c r="K157" i="45"/>
  <c r="D157" i="45"/>
  <c r="K156" i="45"/>
  <c r="D156" i="45"/>
  <c r="K155" i="45"/>
  <c r="D155" i="45"/>
  <c r="K154" i="45"/>
  <c r="D154" i="45"/>
  <c r="K153" i="45"/>
  <c r="D153" i="45"/>
  <c r="D151" i="45" s="1"/>
  <c r="K152" i="45"/>
  <c r="K150" i="45"/>
  <c r="D150" i="45"/>
  <c r="K149" i="45"/>
  <c r="D149" i="45"/>
  <c r="K148" i="45"/>
  <c r="D148" i="45"/>
  <c r="K147" i="45"/>
  <c r="D147" i="45"/>
  <c r="K146" i="45"/>
  <c r="D146" i="45"/>
  <c r="K145" i="45"/>
  <c r="D145" i="45"/>
  <c r="D143" i="45" s="1"/>
  <c r="K142" i="45"/>
  <c r="D142" i="45"/>
  <c r="K141" i="45"/>
  <c r="D141" i="45"/>
  <c r="K140" i="45"/>
  <c r="D140" i="45"/>
  <c r="K139" i="45"/>
  <c r="D139" i="45"/>
  <c r="K138" i="45"/>
  <c r="D138" i="45"/>
  <c r="D136" i="45" s="1"/>
  <c r="K137" i="45"/>
  <c r="K135" i="45"/>
  <c r="D135" i="45"/>
  <c r="D128" i="45" s="1"/>
  <c r="K134" i="45"/>
  <c r="D134" i="45"/>
  <c r="K133" i="45"/>
  <c r="D133" i="45"/>
  <c r="K132" i="45"/>
  <c r="D132" i="45"/>
  <c r="K131" i="45"/>
  <c r="D131" i="45"/>
  <c r="K130" i="45"/>
  <c r="D130" i="45"/>
  <c r="K127" i="45"/>
  <c r="D127" i="45"/>
  <c r="K126" i="45"/>
  <c r="D126" i="45"/>
  <c r="D121" i="45" s="1"/>
  <c r="K125" i="45"/>
  <c r="D125" i="45"/>
  <c r="K124" i="45"/>
  <c r="D124" i="45"/>
  <c r="K123" i="45"/>
  <c r="D123" i="45"/>
  <c r="K122" i="45"/>
  <c r="K120" i="45"/>
  <c r="D120" i="45"/>
  <c r="K119" i="45"/>
  <c r="D119" i="45"/>
  <c r="D113" i="45" s="1"/>
  <c r="K118" i="45"/>
  <c r="D118" i="45"/>
  <c r="K117" i="45"/>
  <c r="D117" i="45"/>
  <c r="K116" i="45"/>
  <c r="D116" i="45"/>
  <c r="K115" i="45"/>
  <c r="D115" i="45"/>
  <c r="K112" i="45"/>
  <c r="D112" i="45"/>
  <c r="K111" i="45"/>
  <c r="D111" i="45"/>
  <c r="K110" i="45"/>
  <c r="D110" i="45"/>
  <c r="K109" i="45"/>
  <c r="D109" i="45"/>
  <c r="K108" i="45"/>
  <c r="D108" i="45"/>
  <c r="K107" i="45"/>
  <c r="D106" i="45"/>
  <c r="K105" i="45"/>
  <c r="D105" i="45"/>
  <c r="K104" i="45"/>
  <c r="D104" i="45"/>
  <c r="K103" i="45"/>
  <c r="D103" i="45"/>
  <c r="K102" i="45"/>
  <c r="D102" i="45"/>
  <c r="K101" i="45"/>
  <c r="D101" i="45"/>
  <c r="K100" i="45"/>
  <c r="D100" i="45"/>
  <c r="D98" i="45"/>
  <c r="K97" i="45"/>
  <c r="D97" i="45"/>
  <c r="D91" i="45" s="1"/>
  <c r="K96" i="45"/>
  <c r="D96" i="45"/>
  <c r="K95" i="45"/>
  <c r="D95" i="45"/>
  <c r="K94" i="45"/>
  <c r="D94" i="45"/>
  <c r="K93" i="45"/>
  <c r="D93" i="45"/>
  <c r="K92" i="45"/>
  <c r="K90" i="45"/>
  <c r="D90" i="45"/>
  <c r="K89" i="45"/>
  <c r="D89" i="45"/>
  <c r="K88" i="45"/>
  <c r="D88" i="45"/>
  <c r="K87" i="45"/>
  <c r="D87" i="45"/>
  <c r="K86" i="45"/>
  <c r="D86" i="45"/>
  <c r="K85" i="45"/>
  <c r="D85" i="45"/>
  <c r="K82" i="45"/>
  <c r="D82" i="45"/>
  <c r="K81" i="45"/>
  <c r="D81" i="45"/>
  <c r="K80" i="45"/>
  <c r="D80" i="45"/>
  <c r="K79" i="45"/>
  <c r="D79" i="45"/>
  <c r="K78" i="45"/>
  <c r="D78" i="45"/>
  <c r="D76" i="45" s="1"/>
  <c r="K77" i="45"/>
  <c r="K75" i="45"/>
  <c r="D75" i="45"/>
  <c r="K74" i="45"/>
  <c r="D74" i="45"/>
  <c r="K73" i="45"/>
  <c r="D73" i="45"/>
  <c r="K72" i="45"/>
  <c r="D72" i="45"/>
  <c r="K71" i="45"/>
  <c r="D71" i="45"/>
  <c r="K70" i="45"/>
  <c r="D70" i="45"/>
  <c r="K67" i="45"/>
  <c r="D67" i="45"/>
  <c r="K66" i="45"/>
  <c r="D66" i="45"/>
  <c r="K65" i="45"/>
  <c r="D65" i="45"/>
  <c r="K64" i="45"/>
  <c r="D64" i="45"/>
  <c r="K63" i="45"/>
  <c r="D63" i="45"/>
  <c r="K62" i="45"/>
  <c r="D61" i="45"/>
  <c r="K60" i="45"/>
  <c r="D60" i="45"/>
  <c r="K59" i="45"/>
  <c r="D59" i="45"/>
  <c r="K58" i="45"/>
  <c r="D58" i="45"/>
  <c r="K57" i="45"/>
  <c r="D57" i="45"/>
  <c r="K56" i="45"/>
  <c r="D56" i="45"/>
  <c r="K55" i="45"/>
  <c r="D55" i="45"/>
  <c r="K52" i="45"/>
  <c r="D52" i="45"/>
  <c r="K51" i="45"/>
  <c r="D51" i="45"/>
  <c r="K50" i="45"/>
  <c r="D50" i="45"/>
  <c r="K49" i="45"/>
  <c r="D49" i="45"/>
  <c r="K48" i="45"/>
  <c r="D48" i="45"/>
  <c r="D46" i="45" s="1"/>
  <c r="K47" i="45"/>
  <c r="K45" i="45"/>
  <c r="D45" i="45"/>
  <c r="K44" i="45"/>
  <c r="D44" i="45"/>
  <c r="K43" i="45"/>
  <c r="D43" i="45"/>
  <c r="K42" i="45"/>
  <c r="D42" i="45"/>
  <c r="K41" i="45"/>
  <c r="D41" i="45"/>
  <c r="K40" i="45"/>
  <c r="D40" i="45"/>
  <c r="K37" i="45"/>
  <c r="D37" i="45"/>
  <c r="K36" i="45"/>
  <c r="D36" i="45"/>
  <c r="K35" i="45"/>
  <c r="D35" i="45"/>
  <c r="K34" i="45"/>
  <c r="D34" i="45"/>
  <c r="K33" i="45"/>
  <c r="D33" i="45"/>
  <c r="D31" i="45" s="1"/>
  <c r="K32" i="45"/>
  <c r="K30" i="45"/>
  <c r="D30" i="45"/>
  <c r="K29" i="45"/>
  <c r="D29" i="45"/>
  <c r="K28" i="45"/>
  <c r="D28" i="45"/>
  <c r="K27" i="45"/>
  <c r="D27" i="45"/>
  <c r="K26" i="45"/>
  <c r="D26" i="45"/>
  <c r="K25" i="45"/>
  <c r="D25" i="45"/>
  <c r="K22" i="45"/>
  <c r="D22" i="45"/>
  <c r="K21" i="45"/>
  <c r="D21" i="45"/>
  <c r="K20" i="45"/>
  <c r="D20" i="45"/>
  <c r="K19" i="45"/>
  <c r="D19" i="45"/>
  <c r="K18" i="45"/>
  <c r="D18" i="45"/>
  <c r="D16" i="45" s="1"/>
  <c r="K17" i="45"/>
  <c r="K15" i="45"/>
  <c r="D15" i="45"/>
  <c r="K14" i="45"/>
  <c r="D14" i="45"/>
  <c r="K13" i="45"/>
  <c r="D13" i="45"/>
  <c r="K12" i="45"/>
  <c r="D12" i="45"/>
  <c r="K11" i="45"/>
  <c r="D11" i="45"/>
  <c r="K10" i="45"/>
  <c r="D10" i="45"/>
  <c r="J404" i="44"/>
  <c r="I404" i="44"/>
  <c r="H404" i="44"/>
  <c r="G404" i="44"/>
  <c r="F404" i="44"/>
  <c r="E404" i="44"/>
  <c r="G406" i="44" s="1"/>
  <c r="C392" i="44"/>
  <c r="E391" i="44"/>
  <c r="D391" i="44"/>
  <c r="C391" i="44"/>
  <c r="H391" i="44" s="1"/>
  <c r="B391" i="44"/>
  <c r="H390" i="44"/>
  <c r="G390" i="44"/>
  <c r="F390" i="44"/>
  <c r="D390" i="44"/>
  <c r="C390" i="44"/>
  <c r="E390" i="44" s="1"/>
  <c r="B390" i="44"/>
  <c r="H389" i="44"/>
  <c r="H392" i="44" s="1"/>
  <c r="G389" i="44"/>
  <c r="G392" i="44" s="1"/>
  <c r="F389" i="44"/>
  <c r="F392" i="44" s="1"/>
  <c r="E389" i="44"/>
  <c r="E392" i="44" s="1"/>
  <c r="D389" i="44"/>
  <c r="C389" i="44"/>
  <c r="B389" i="44"/>
  <c r="D386" i="44"/>
  <c r="J378" i="44"/>
  <c r="J380" i="44" s="1"/>
  <c r="J394" i="44" s="1"/>
  <c r="I378" i="44"/>
  <c r="I380" i="44" s="1"/>
  <c r="I394" i="44" s="1"/>
  <c r="H378" i="44"/>
  <c r="H380" i="44" s="1"/>
  <c r="G378" i="44"/>
  <c r="G380" i="44" s="1"/>
  <c r="F378" i="44"/>
  <c r="F380" i="44" s="1"/>
  <c r="E378" i="44"/>
  <c r="E380" i="44" s="1"/>
  <c r="K375" i="44"/>
  <c r="D375" i="44"/>
  <c r="K374" i="44"/>
  <c r="D374" i="44"/>
  <c r="K373" i="44"/>
  <c r="D373" i="44"/>
  <c r="K372" i="44"/>
  <c r="D372" i="44"/>
  <c r="K371" i="44"/>
  <c r="D371" i="44"/>
  <c r="K370" i="44"/>
  <c r="D370" i="44"/>
  <c r="D368" i="44" s="1"/>
  <c r="K367" i="44"/>
  <c r="D367" i="44"/>
  <c r="K366" i="44"/>
  <c r="D366" i="44"/>
  <c r="K365" i="44"/>
  <c r="D365" i="44"/>
  <c r="K364" i="44"/>
  <c r="D364" i="44"/>
  <c r="K363" i="44"/>
  <c r="D363" i="44"/>
  <c r="K362" i="44"/>
  <c r="D362" i="44"/>
  <c r="D360" i="44"/>
  <c r="K359" i="44"/>
  <c r="D359" i="44"/>
  <c r="K358" i="44"/>
  <c r="D358" i="44"/>
  <c r="K357" i="44"/>
  <c r="D357" i="44"/>
  <c r="K356" i="44"/>
  <c r="D356" i="44"/>
  <c r="K355" i="44"/>
  <c r="D355" i="44"/>
  <c r="K354" i="44"/>
  <c r="D354" i="44"/>
  <c r="D352" i="44" s="1"/>
  <c r="K351" i="44"/>
  <c r="D351" i="44"/>
  <c r="K350" i="44"/>
  <c r="D350" i="44"/>
  <c r="K349" i="44"/>
  <c r="D349" i="44"/>
  <c r="D344" i="44" s="1"/>
  <c r="K348" i="44"/>
  <c r="D348" i="44"/>
  <c r="K347" i="44"/>
  <c r="D347" i="44"/>
  <c r="K346" i="44"/>
  <c r="D346" i="44"/>
  <c r="K343" i="44"/>
  <c r="D343" i="44"/>
  <c r="K342" i="44"/>
  <c r="D342" i="44"/>
  <c r="K341" i="44"/>
  <c r="D341" i="44"/>
  <c r="K340" i="44"/>
  <c r="D340" i="44"/>
  <c r="K339" i="44"/>
  <c r="D339" i="44"/>
  <c r="K338" i="44"/>
  <c r="D338" i="44"/>
  <c r="D336" i="44" s="1"/>
  <c r="K335" i="44"/>
  <c r="D335" i="44"/>
  <c r="D328" i="44" s="1"/>
  <c r="K334" i="44"/>
  <c r="D334" i="44"/>
  <c r="K333" i="44"/>
  <c r="D333" i="44"/>
  <c r="K332" i="44"/>
  <c r="D332" i="44"/>
  <c r="K331" i="44"/>
  <c r="D331" i="44"/>
  <c r="K330" i="44"/>
  <c r="D330" i="44"/>
  <c r="K327" i="44"/>
  <c r="D327" i="44"/>
  <c r="K326" i="44"/>
  <c r="D326" i="44"/>
  <c r="K325" i="44"/>
  <c r="D325" i="44"/>
  <c r="K324" i="44"/>
  <c r="D324" i="44"/>
  <c r="D320" i="44" s="1"/>
  <c r="K323" i="44"/>
  <c r="D323" i="44"/>
  <c r="K322" i="44"/>
  <c r="D322" i="44"/>
  <c r="K319" i="44"/>
  <c r="D319" i="44"/>
  <c r="K318" i="44"/>
  <c r="D318" i="44"/>
  <c r="K317" i="44"/>
  <c r="D317" i="44"/>
  <c r="K316" i="44"/>
  <c r="D316" i="44"/>
  <c r="K315" i="44"/>
  <c r="D315" i="44"/>
  <c r="K314" i="44"/>
  <c r="D314" i="44"/>
  <c r="D312" i="44" s="1"/>
  <c r="K311" i="44"/>
  <c r="D311" i="44"/>
  <c r="K310" i="44"/>
  <c r="D310" i="44"/>
  <c r="K309" i="44"/>
  <c r="D309" i="44"/>
  <c r="K308" i="44"/>
  <c r="D308" i="44"/>
  <c r="K307" i="44"/>
  <c r="D307" i="44"/>
  <c r="K306" i="44"/>
  <c r="D306" i="44"/>
  <c r="D304" i="44" s="1"/>
  <c r="K303" i="44"/>
  <c r="D303" i="44"/>
  <c r="K302" i="44"/>
  <c r="D302" i="44"/>
  <c r="K301" i="44"/>
  <c r="D301" i="44"/>
  <c r="K300" i="44"/>
  <c r="D300" i="44"/>
  <c r="K299" i="44"/>
  <c r="D299" i="44"/>
  <c r="D296" i="44" s="1"/>
  <c r="K298" i="44"/>
  <c r="D298" i="44"/>
  <c r="K295" i="44"/>
  <c r="D295" i="44"/>
  <c r="K294" i="44"/>
  <c r="D294" i="44"/>
  <c r="K293" i="44"/>
  <c r="D293" i="44"/>
  <c r="K292" i="44"/>
  <c r="D292" i="44"/>
  <c r="K291" i="44"/>
  <c r="D291" i="44"/>
  <c r="K290" i="44"/>
  <c r="D290" i="44"/>
  <c r="K287" i="44"/>
  <c r="D287" i="44"/>
  <c r="K286" i="44"/>
  <c r="D286" i="44"/>
  <c r="K285" i="44"/>
  <c r="D285" i="44"/>
  <c r="K284" i="44"/>
  <c r="D284" i="44"/>
  <c r="K283" i="44"/>
  <c r="D283" i="44"/>
  <c r="K282" i="44"/>
  <c r="D282" i="44"/>
  <c r="K279" i="44"/>
  <c r="D279" i="44"/>
  <c r="K278" i="44"/>
  <c r="D278" i="44"/>
  <c r="K277" i="44"/>
  <c r="D277" i="44"/>
  <c r="K276" i="44"/>
  <c r="D276" i="44"/>
  <c r="K275" i="44"/>
  <c r="D275" i="44"/>
  <c r="K274" i="44"/>
  <c r="D274" i="44"/>
  <c r="K271" i="44"/>
  <c r="D271" i="44"/>
  <c r="K270" i="44"/>
  <c r="D270" i="44"/>
  <c r="K269" i="44"/>
  <c r="D269" i="44"/>
  <c r="K268" i="44"/>
  <c r="D268" i="44"/>
  <c r="K267" i="44"/>
  <c r="D267" i="44"/>
  <c r="K266" i="44"/>
  <c r="D266" i="44"/>
  <c r="D264" i="44"/>
  <c r="K263" i="44"/>
  <c r="D263" i="44"/>
  <c r="K262" i="44"/>
  <c r="D262" i="44"/>
  <c r="K261" i="44"/>
  <c r="D261" i="44"/>
  <c r="K260" i="44"/>
  <c r="D260" i="44"/>
  <c r="K259" i="44"/>
  <c r="D259" i="44"/>
  <c r="K258" i="44"/>
  <c r="D258" i="44"/>
  <c r="D256" i="44" s="1"/>
  <c r="K255" i="44"/>
  <c r="D255" i="44"/>
  <c r="K254" i="44"/>
  <c r="D254" i="44"/>
  <c r="D248" i="44" s="1"/>
  <c r="K253" i="44"/>
  <c r="D253" i="44"/>
  <c r="K252" i="44"/>
  <c r="D252" i="44"/>
  <c r="K251" i="44"/>
  <c r="D251" i="44"/>
  <c r="K250" i="44"/>
  <c r="D250" i="44"/>
  <c r="K247" i="44"/>
  <c r="D247" i="44"/>
  <c r="K246" i="44"/>
  <c r="D246" i="44"/>
  <c r="K245" i="44"/>
  <c r="D245" i="44"/>
  <c r="K244" i="44"/>
  <c r="D244" i="44"/>
  <c r="K243" i="44"/>
  <c r="D243" i="44"/>
  <c r="D241" i="44" s="1"/>
  <c r="K242" i="44"/>
  <c r="K240" i="44"/>
  <c r="D240" i="44"/>
  <c r="K239" i="44"/>
  <c r="D239" i="44"/>
  <c r="K238" i="44"/>
  <c r="D238" i="44"/>
  <c r="K237" i="44"/>
  <c r="D237" i="44"/>
  <c r="K236" i="44"/>
  <c r="D236" i="44"/>
  <c r="D233" i="44" s="1"/>
  <c r="K235" i="44"/>
  <c r="D235" i="44"/>
  <c r="K232" i="44"/>
  <c r="D232" i="44"/>
  <c r="K231" i="44"/>
  <c r="D231" i="44"/>
  <c r="K230" i="44"/>
  <c r="D230" i="44"/>
  <c r="K229" i="44"/>
  <c r="D229" i="44"/>
  <c r="K228" i="44"/>
  <c r="D228" i="44"/>
  <c r="K227" i="44"/>
  <c r="D226" i="44"/>
  <c r="K225" i="44"/>
  <c r="D225" i="44"/>
  <c r="K224" i="44"/>
  <c r="D224" i="44"/>
  <c r="K223" i="44"/>
  <c r="D223" i="44"/>
  <c r="K222" i="44"/>
  <c r="D222" i="44"/>
  <c r="K221" i="44"/>
  <c r="D221" i="44"/>
  <c r="K220" i="44"/>
  <c r="D220" i="44"/>
  <c r="D218" i="44" s="1"/>
  <c r="K217" i="44"/>
  <c r="D217" i="44"/>
  <c r="K216" i="44"/>
  <c r="D216" i="44"/>
  <c r="K215" i="44"/>
  <c r="D215" i="44"/>
  <c r="K214" i="44"/>
  <c r="D214" i="44"/>
  <c r="K213" i="44"/>
  <c r="D213" i="44"/>
  <c r="D211" i="44" s="1"/>
  <c r="K212" i="44"/>
  <c r="K210" i="44"/>
  <c r="D210" i="44"/>
  <c r="K209" i="44"/>
  <c r="D209" i="44"/>
  <c r="K208" i="44"/>
  <c r="D208" i="44"/>
  <c r="K207" i="44"/>
  <c r="D207" i="44"/>
  <c r="D203" i="44" s="1"/>
  <c r="K206" i="44"/>
  <c r="D206" i="44"/>
  <c r="K205" i="44"/>
  <c r="D205" i="44"/>
  <c r="K202" i="44"/>
  <c r="D202" i="44"/>
  <c r="K201" i="44"/>
  <c r="D201" i="44"/>
  <c r="K200" i="44"/>
  <c r="D200" i="44"/>
  <c r="K199" i="44"/>
  <c r="D199" i="44"/>
  <c r="K198" i="44"/>
  <c r="D198" i="44"/>
  <c r="D196" i="44" s="1"/>
  <c r="K197" i="44"/>
  <c r="K195" i="44"/>
  <c r="D195" i="44"/>
  <c r="K194" i="44"/>
  <c r="D194" i="44"/>
  <c r="K193" i="44"/>
  <c r="D193" i="44"/>
  <c r="K192" i="44"/>
  <c r="D192" i="44"/>
  <c r="K191" i="44"/>
  <c r="D191" i="44"/>
  <c r="K190" i="44"/>
  <c r="D190" i="44"/>
  <c r="D188" i="44" s="1"/>
  <c r="K187" i="44"/>
  <c r="D187" i="44"/>
  <c r="K186" i="44"/>
  <c r="D186" i="44"/>
  <c r="K185" i="44"/>
  <c r="D185" i="44"/>
  <c r="K184" i="44"/>
  <c r="D184" i="44"/>
  <c r="D181" i="44" s="1"/>
  <c r="K183" i="44"/>
  <c r="D183" i="44"/>
  <c r="K182" i="44"/>
  <c r="K180" i="44"/>
  <c r="D180" i="44"/>
  <c r="K179" i="44"/>
  <c r="D179" i="44"/>
  <c r="K178" i="44"/>
  <c r="D178" i="44"/>
  <c r="K177" i="44"/>
  <c r="D177" i="44"/>
  <c r="K176" i="44"/>
  <c r="D176" i="44"/>
  <c r="K175" i="44"/>
  <c r="D175" i="44"/>
  <c r="D173" i="44" s="1"/>
  <c r="K172" i="44"/>
  <c r="D172" i="44"/>
  <c r="K171" i="44"/>
  <c r="D171" i="44"/>
  <c r="K170" i="44"/>
  <c r="D170" i="44"/>
  <c r="K169" i="44"/>
  <c r="D169" i="44"/>
  <c r="K168" i="44"/>
  <c r="D168" i="44"/>
  <c r="D166" i="44" s="1"/>
  <c r="K167" i="44"/>
  <c r="K165" i="44"/>
  <c r="D165" i="44"/>
  <c r="K164" i="44"/>
  <c r="D164" i="44"/>
  <c r="K163" i="44"/>
  <c r="D163" i="44"/>
  <c r="K162" i="44"/>
  <c r="D162" i="44"/>
  <c r="K161" i="44"/>
  <c r="D161" i="44"/>
  <c r="K160" i="44"/>
  <c r="D160" i="44"/>
  <c r="D158" i="44" s="1"/>
  <c r="K157" i="44"/>
  <c r="D157" i="44"/>
  <c r="K156" i="44"/>
  <c r="D156" i="44"/>
  <c r="K155" i="44"/>
  <c r="D155" i="44"/>
  <c r="K154" i="44"/>
  <c r="D154" i="44"/>
  <c r="K153" i="44"/>
  <c r="D153" i="44"/>
  <c r="D151" i="44" s="1"/>
  <c r="K152" i="44"/>
  <c r="K150" i="44"/>
  <c r="D150" i="44"/>
  <c r="K149" i="44"/>
  <c r="D149" i="44"/>
  <c r="K148" i="44"/>
  <c r="D148" i="44"/>
  <c r="K147" i="44"/>
  <c r="D147" i="44"/>
  <c r="K146" i="44"/>
  <c r="D146" i="44"/>
  <c r="K145" i="44"/>
  <c r="D145" i="44"/>
  <c r="D143" i="44" s="1"/>
  <c r="K142" i="44"/>
  <c r="D142" i="44"/>
  <c r="K141" i="44"/>
  <c r="D141" i="44"/>
  <c r="K140" i="44"/>
  <c r="D140" i="44"/>
  <c r="K139" i="44"/>
  <c r="D139" i="44"/>
  <c r="K138" i="44"/>
  <c r="D138" i="44"/>
  <c r="D136" i="44" s="1"/>
  <c r="K137" i="44"/>
  <c r="K135" i="44"/>
  <c r="D135" i="44"/>
  <c r="K134" i="44"/>
  <c r="D134" i="44"/>
  <c r="K133" i="44"/>
  <c r="D133" i="44"/>
  <c r="K132" i="44"/>
  <c r="D132" i="44"/>
  <c r="K131" i="44"/>
  <c r="D131" i="44"/>
  <c r="K130" i="44"/>
  <c r="D130" i="44"/>
  <c r="D128" i="44" s="1"/>
  <c r="K127" i="44"/>
  <c r="D127" i="44"/>
  <c r="K126" i="44"/>
  <c r="D126" i="44"/>
  <c r="K125" i="44"/>
  <c r="D125" i="44"/>
  <c r="K124" i="44"/>
  <c r="D124" i="44"/>
  <c r="K123" i="44"/>
  <c r="D123" i="44"/>
  <c r="D121" i="44" s="1"/>
  <c r="K122" i="44"/>
  <c r="K120" i="44"/>
  <c r="D120" i="44"/>
  <c r="D113" i="44" s="1"/>
  <c r="K119" i="44"/>
  <c r="D119" i="44"/>
  <c r="K118" i="44"/>
  <c r="D118" i="44"/>
  <c r="K117" i="44"/>
  <c r="D117" i="44"/>
  <c r="K116" i="44"/>
  <c r="D116" i="44"/>
  <c r="K115" i="44"/>
  <c r="D115" i="44"/>
  <c r="K112" i="44"/>
  <c r="D112" i="44"/>
  <c r="K111" i="44"/>
  <c r="D111" i="44"/>
  <c r="K110" i="44"/>
  <c r="D110" i="44"/>
  <c r="K109" i="44"/>
  <c r="D109" i="44"/>
  <c r="K108" i="44"/>
  <c r="D108" i="44"/>
  <c r="D106" i="44" s="1"/>
  <c r="K107" i="44"/>
  <c r="K105" i="44"/>
  <c r="D105" i="44"/>
  <c r="K104" i="44"/>
  <c r="D104" i="44"/>
  <c r="K103" i="44"/>
  <c r="D103" i="44"/>
  <c r="K102" i="44"/>
  <c r="D102" i="44"/>
  <c r="K101" i="44"/>
  <c r="D101" i="44"/>
  <c r="K100" i="44"/>
  <c r="D100" i="44"/>
  <c r="D98" i="44"/>
  <c r="K97" i="44"/>
  <c r="D97" i="44"/>
  <c r="K96" i="44"/>
  <c r="D96" i="44"/>
  <c r="K95" i="44"/>
  <c r="D95" i="44"/>
  <c r="K94" i="44"/>
  <c r="D94" i="44"/>
  <c r="K93" i="44"/>
  <c r="D93" i="44"/>
  <c r="K92" i="44"/>
  <c r="D91" i="44"/>
  <c r="K90" i="44"/>
  <c r="D90" i="44"/>
  <c r="K89" i="44"/>
  <c r="D89" i="44"/>
  <c r="K88" i="44"/>
  <c r="D88" i="44"/>
  <c r="K87" i="44"/>
  <c r="D87" i="44"/>
  <c r="K86" i="44"/>
  <c r="D86" i="44"/>
  <c r="K85" i="44"/>
  <c r="D85" i="44"/>
  <c r="K82" i="44"/>
  <c r="D82" i="44"/>
  <c r="K81" i="44"/>
  <c r="D81" i="44"/>
  <c r="K80" i="44"/>
  <c r="D80" i="44"/>
  <c r="K79" i="44"/>
  <c r="D79" i="44"/>
  <c r="K78" i="44"/>
  <c r="D78" i="44"/>
  <c r="D76" i="44" s="1"/>
  <c r="K77" i="44"/>
  <c r="K75" i="44"/>
  <c r="D75" i="44"/>
  <c r="K74" i="44"/>
  <c r="D74" i="44"/>
  <c r="K73" i="44"/>
  <c r="D73" i="44"/>
  <c r="K72" i="44"/>
  <c r="D72" i="44"/>
  <c r="K71" i="44"/>
  <c r="D71" i="44"/>
  <c r="K70" i="44"/>
  <c r="D70" i="44"/>
  <c r="K67" i="44"/>
  <c r="D67" i="44"/>
  <c r="K66" i="44"/>
  <c r="D66" i="44"/>
  <c r="K65" i="44"/>
  <c r="D65" i="44"/>
  <c r="K64" i="44"/>
  <c r="D64" i="44"/>
  <c r="K63" i="44"/>
  <c r="D63" i="44"/>
  <c r="D61" i="44" s="1"/>
  <c r="K62" i="44"/>
  <c r="K60" i="44"/>
  <c r="D60" i="44"/>
  <c r="K59" i="44"/>
  <c r="D59" i="44"/>
  <c r="K58" i="44"/>
  <c r="D58" i="44"/>
  <c r="K57" i="44"/>
  <c r="D57" i="44"/>
  <c r="K56" i="44"/>
  <c r="D56" i="44"/>
  <c r="K55" i="44"/>
  <c r="D55" i="44"/>
  <c r="K52" i="44"/>
  <c r="D52" i="44"/>
  <c r="K51" i="44"/>
  <c r="D51" i="44"/>
  <c r="K50" i="44"/>
  <c r="D50" i="44"/>
  <c r="K49" i="44"/>
  <c r="D49" i="44"/>
  <c r="K48" i="44"/>
  <c r="D48" i="44"/>
  <c r="K47" i="44"/>
  <c r="D46" i="44"/>
  <c r="K45" i="44"/>
  <c r="D45" i="44"/>
  <c r="K44" i="44"/>
  <c r="D44" i="44"/>
  <c r="K43" i="44"/>
  <c r="D43" i="44"/>
  <c r="K42" i="44"/>
  <c r="D42" i="44"/>
  <c r="K41" i="44"/>
  <c r="D41" i="44"/>
  <c r="K40" i="44"/>
  <c r="D40" i="44"/>
  <c r="K37" i="44"/>
  <c r="D37" i="44"/>
  <c r="K36" i="44"/>
  <c r="D36" i="44"/>
  <c r="K35" i="44"/>
  <c r="D35" i="44"/>
  <c r="K34" i="44"/>
  <c r="D34" i="44"/>
  <c r="K33" i="44"/>
  <c r="D33" i="44"/>
  <c r="D31" i="44" s="1"/>
  <c r="K32" i="44"/>
  <c r="K30" i="44"/>
  <c r="D30" i="44"/>
  <c r="K29" i="44"/>
  <c r="D29" i="44"/>
  <c r="K28" i="44"/>
  <c r="D28" i="44"/>
  <c r="K27" i="44"/>
  <c r="D27" i="44"/>
  <c r="D23" i="44" s="1"/>
  <c r="K26" i="44"/>
  <c r="D26" i="44"/>
  <c r="K25" i="44"/>
  <c r="D25" i="44"/>
  <c r="K22" i="44"/>
  <c r="D22" i="44"/>
  <c r="K21" i="44"/>
  <c r="D21" i="44"/>
  <c r="K20" i="44"/>
  <c r="D20" i="44"/>
  <c r="K19" i="44"/>
  <c r="D19" i="44"/>
  <c r="K18" i="44"/>
  <c r="D18" i="44"/>
  <c r="D16" i="44" s="1"/>
  <c r="K17" i="44"/>
  <c r="K15" i="44"/>
  <c r="D15" i="44"/>
  <c r="K14" i="44"/>
  <c r="D14" i="44"/>
  <c r="K13" i="44"/>
  <c r="D13" i="44"/>
  <c r="K12" i="44"/>
  <c r="D12" i="44"/>
  <c r="K11" i="44"/>
  <c r="D11" i="44"/>
  <c r="K10" i="44"/>
  <c r="D10" i="44"/>
  <c r="D8" i="44" s="1"/>
  <c r="J404" i="43"/>
  <c r="I404" i="43"/>
  <c r="H404" i="43"/>
  <c r="G404" i="43"/>
  <c r="F404" i="43"/>
  <c r="E404" i="43"/>
  <c r="D391" i="43"/>
  <c r="C391" i="43"/>
  <c r="H391" i="43" s="1"/>
  <c r="B391" i="43"/>
  <c r="D390" i="43"/>
  <c r="C390" i="43"/>
  <c r="H390" i="43" s="1"/>
  <c r="B390" i="43"/>
  <c r="G389" i="43"/>
  <c r="G392" i="43" s="1"/>
  <c r="F389" i="43"/>
  <c r="F392" i="43" s="1"/>
  <c r="D389" i="43"/>
  <c r="C389" i="43"/>
  <c r="C392" i="43" s="1"/>
  <c r="B389" i="43"/>
  <c r="D386" i="43"/>
  <c r="J378" i="43"/>
  <c r="J380" i="43" s="1"/>
  <c r="J394" i="43" s="1"/>
  <c r="I378" i="43"/>
  <c r="I380" i="43" s="1"/>
  <c r="I394" i="43" s="1"/>
  <c r="H378" i="43"/>
  <c r="H380" i="43" s="1"/>
  <c r="G378" i="43"/>
  <c r="G380" i="43" s="1"/>
  <c r="F378" i="43"/>
  <c r="F380" i="43" s="1"/>
  <c r="E378" i="43"/>
  <c r="E380" i="43" s="1"/>
  <c r="K375" i="43"/>
  <c r="D375" i="43"/>
  <c r="K374" i="43"/>
  <c r="D374" i="43"/>
  <c r="K373" i="43"/>
  <c r="D373" i="43"/>
  <c r="K372" i="43"/>
  <c r="D372" i="43"/>
  <c r="K371" i="43"/>
  <c r="D371" i="43"/>
  <c r="K370" i="43"/>
  <c r="D370" i="43"/>
  <c r="D368" i="43" s="1"/>
  <c r="K367" i="43"/>
  <c r="D367" i="43"/>
  <c r="K366" i="43"/>
  <c r="D366" i="43"/>
  <c r="K365" i="43"/>
  <c r="D365" i="43"/>
  <c r="K364" i="43"/>
  <c r="D364" i="43"/>
  <c r="K363" i="43"/>
  <c r="D363" i="43"/>
  <c r="K362" i="43"/>
  <c r="D362" i="43"/>
  <c r="D360" i="43" s="1"/>
  <c r="K359" i="43"/>
  <c r="D359" i="43"/>
  <c r="K358" i="43"/>
  <c r="D358" i="43"/>
  <c r="K357" i="43"/>
  <c r="D357" i="43"/>
  <c r="K356" i="43"/>
  <c r="D356" i="43"/>
  <c r="K355" i="43"/>
  <c r="D355" i="43"/>
  <c r="K354" i="43"/>
  <c r="D354" i="43"/>
  <c r="K351" i="43"/>
  <c r="D351" i="43"/>
  <c r="K350" i="43"/>
  <c r="D350" i="43"/>
  <c r="K349" i="43"/>
  <c r="D349" i="43"/>
  <c r="K348" i="43"/>
  <c r="D348" i="43"/>
  <c r="K347" i="43"/>
  <c r="D347" i="43"/>
  <c r="K346" i="43"/>
  <c r="D346" i="43"/>
  <c r="D344" i="43" s="1"/>
  <c r="K343" i="43"/>
  <c r="D343" i="43"/>
  <c r="K342" i="43"/>
  <c r="D342" i="43"/>
  <c r="K341" i="43"/>
  <c r="D341" i="43"/>
  <c r="K340" i="43"/>
  <c r="D340" i="43"/>
  <c r="K339" i="43"/>
  <c r="D339" i="43"/>
  <c r="K338" i="43"/>
  <c r="D338" i="43"/>
  <c r="K335" i="43"/>
  <c r="D335" i="43"/>
  <c r="K334" i="43"/>
  <c r="D334" i="43"/>
  <c r="K333" i="43"/>
  <c r="D333" i="43"/>
  <c r="K332" i="43"/>
  <c r="D332" i="43"/>
  <c r="K331" i="43"/>
  <c r="D331" i="43"/>
  <c r="D328" i="43" s="1"/>
  <c r="K330" i="43"/>
  <c r="D330" i="43"/>
  <c r="K327" i="43"/>
  <c r="D327" i="43"/>
  <c r="K326" i="43"/>
  <c r="D326" i="43"/>
  <c r="K325" i="43"/>
  <c r="D325" i="43"/>
  <c r="K324" i="43"/>
  <c r="D324" i="43"/>
  <c r="K323" i="43"/>
  <c r="D323" i="43"/>
  <c r="K322" i="43"/>
  <c r="D322" i="43"/>
  <c r="K319" i="43"/>
  <c r="D319" i="43"/>
  <c r="K318" i="43"/>
  <c r="D318" i="43"/>
  <c r="K317" i="43"/>
  <c r="D317" i="43"/>
  <c r="K316" i="43"/>
  <c r="D316" i="43"/>
  <c r="K315" i="43"/>
  <c r="D315" i="43"/>
  <c r="K314" i="43"/>
  <c r="D314" i="43"/>
  <c r="K311" i="43"/>
  <c r="D311" i="43"/>
  <c r="K310" i="43"/>
  <c r="D310" i="43"/>
  <c r="K309" i="43"/>
  <c r="D309" i="43"/>
  <c r="K308" i="43"/>
  <c r="D308" i="43"/>
  <c r="K307" i="43"/>
  <c r="D307" i="43"/>
  <c r="K306" i="43"/>
  <c r="D306" i="43"/>
  <c r="K303" i="43"/>
  <c r="D303" i="43"/>
  <c r="K302" i="43"/>
  <c r="D302" i="43"/>
  <c r="K301" i="43"/>
  <c r="D301" i="43"/>
  <c r="K300" i="43"/>
  <c r="D300" i="43"/>
  <c r="K299" i="43"/>
  <c r="D299" i="43"/>
  <c r="D296" i="43" s="1"/>
  <c r="K298" i="43"/>
  <c r="D298" i="43"/>
  <c r="K295" i="43"/>
  <c r="D295" i="43"/>
  <c r="K294" i="43"/>
  <c r="D294" i="43"/>
  <c r="K293" i="43"/>
  <c r="D293" i="43"/>
  <c r="K292" i="43"/>
  <c r="D292" i="43"/>
  <c r="K291" i="43"/>
  <c r="D291" i="43"/>
  <c r="K290" i="43"/>
  <c r="D290" i="43"/>
  <c r="K287" i="43"/>
  <c r="D287" i="43"/>
  <c r="K286" i="43"/>
  <c r="D286" i="43"/>
  <c r="K285" i="43"/>
  <c r="D285" i="43"/>
  <c r="K284" i="43"/>
  <c r="D284" i="43"/>
  <c r="K283" i="43"/>
  <c r="D283" i="43"/>
  <c r="K282" i="43"/>
  <c r="D282" i="43"/>
  <c r="K279" i="43"/>
  <c r="D279" i="43"/>
  <c r="K278" i="43"/>
  <c r="D278" i="43"/>
  <c r="K277" i="43"/>
  <c r="D277" i="43"/>
  <c r="K276" i="43"/>
  <c r="D276" i="43"/>
  <c r="K275" i="43"/>
  <c r="D275" i="43"/>
  <c r="K274" i="43"/>
  <c r="D274" i="43"/>
  <c r="K271" i="43"/>
  <c r="D271" i="43"/>
  <c r="K270" i="43"/>
  <c r="D270" i="43"/>
  <c r="K269" i="43"/>
  <c r="D269" i="43"/>
  <c r="K268" i="43"/>
  <c r="D268" i="43"/>
  <c r="K267" i="43"/>
  <c r="D267" i="43"/>
  <c r="K266" i="43"/>
  <c r="D266" i="43"/>
  <c r="K263" i="43"/>
  <c r="D263" i="43"/>
  <c r="K262" i="43"/>
  <c r="D262" i="43"/>
  <c r="K261" i="43"/>
  <c r="D261" i="43"/>
  <c r="K260" i="43"/>
  <c r="D260" i="43"/>
  <c r="K259" i="43"/>
  <c r="D259" i="43"/>
  <c r="K258" i="43"/>
  <c r="D258" i="43"/>
  <c r="K255" i="43"/>
  <c r="D255" i="43"/>
  <c r="K254" i="43"/>
  <c r="D254" i="43"/>
  <c r="K253" i="43"/>
  <c r="D253" i="43"/>
  <c r="K252" i="43"/>
  <c r="D252" i="43"/>
  <c r="K251" i="43"/>
  <c r="D251" i="43"/>
  <c r="D248" i="43" s="1"/>
  <c r="K250" i="43"/>
  <c r="D250" i="43"/>
  <c r="K247" i="43"/>
  <c r="D247" i="43"/>
  <c r="K246" i="43"/>
  <c r="D246" i="43"/>
  <c r="K245" i="43"/>
  <c r="D245" i="43"/>
  <c r="K244" i="43"/>
  <c r="D244" i="43"/>
  <c r="K243" i="43"/>
  <c r="D243" i="43"/>
  <c r="D241" i="43" s="1"/>
  <c r="K242" i="43"/>
  <c r="K240" i="43"/>
  <c r="D240" i="43"/>
  <c r="K239" i="43"/>
  <c r="D239" i="43"/>
  <c r="K238" i="43"/>
  <c r="D238" i="43"/>
  <c r="K237" i="43"/>
  <c r="D237" i="43"/>
  <c r="K236" i="43"/>
  <c r="D236" i="43"/>
  <c r="K235" i="43"/>
  <c r="D235" i="43"/>
  <c r="K232" i="43"/>
  <c r="D232" i="43"/>
  <c r="K231" i="43"/>
  <c r="D231" i="43"/>
  <c r="K230" i="43"/>
  <c r="D230" i="43"/>
  <c r="K229" i="43"/>
  <c r="D229" i="43"/>
  <c r="K228" i="43"/>
  <c r="D228" i="43"/>
  <c r="D226" i="43" s="1"/>
  <c r="K227" i="43"/>
  <c r="K225" i="43"/>
  <c r="D225" i="43"/>
  <c r="K224" i="43"/>
  <c r="D224" i="43"/>
  <c r="K223" i="43"/>
  <c r="D223" i="43"/>
  <c r="K222" i="43"/>
  <c r="D222" i="43"/>
  <c r="K221" i="43"/>
  <c r="D221" i="43"/>
  <c r="K220" i="43"/>
  <c r="D220" i="43"/>
  <c r="K217" i="43"/>
  <c r="D217" i="43"/>
  <c r="K216" i="43"/>
  <c r="D216" i="43"/>
  <c r="K215" i="43"/>
  <c r="D215" i="43"/>
  <c r="K214" i="43"/>
  <c r="D214" i="43"/>
  <c r="K213" i="43"/>
  <c r="D213" i="43"/>
  <c r="K212" i="43"/>
  <c r="K210" i="43"/>
  <c r="D210" i="43"/>
  <c r="K209" i="43"/>
  <c r="D209" i="43"/>
  <c r="K208" i="43"/>
  <c r="D208" i="43"/>
  <c r="K207" i="43"/>
  <c r="D207" i="43"/>
  <c r="K206" i="43"/>
  <c r="D206" i="43"/>
  <c r="K205" i="43"/>
  <c r="D205" i="43"/>
  <c r="D203" i="43" s="1"/>
  <c r="K202" i="43"/>
  <c r="D202" i="43"/>
  <c r="K201" i="43"/>
  <c r="D201" i="43"/>
  <c r="K200" i="43"/>
  <c r="D200" i="43"/>
  <c r="K199" i="43"/>
  <c r="D199" i="43"/>
  <c r="K198" i="43"/>
  <c r="D198" i="43"/>
  <c r="D196" i="43" s="1"/>
  <c r="K197" i="43"/>
  <c r="K195" i="43"/>
  <c r="D195" i="43"/>
  <c r="K194" i="43"/>
  <c r="D194" i="43"/>
  <c r="K193" i="43"/>
  <c r="D193" i="43"/>
  <c r="K192" i="43"/>
  <c r="D192" i="43"/>
  <c r="D188" i="43" s="1"/>
  <c r="K191" i="43"/>
  <c r="D191" i="43"/>
  <c r="K190" i="43"/>
  <c r="D190" i="43"/>
  <c r="K187" i="43"/>
  <c r="D187" i="43"/>
  <c r="K186" i="43"/>
  <c r="D186" i="43"/>
  <c r="K185" i="43"/>
  <c r="D185" i="43"/>
  <c r="K184" i="43"/>
  <c r="D184" i="43"/>
  <c r="D181" i="43" s="1"/>
  <c r="K183" i="43"/>
  <c r="D183" i="43"/>
  <c r="K182" i="43"/>
  <c r="K180" i="43"/>
  <c r="D180" i="43"/>
  <c r="K179" i="43"/>
  <c r="D179" i="43"/>
  <c r="K178" i="43"/>
  <c r="D178" i="43"/>
  <c r="K177" i="43"/>
  <c r="D177" i="43"/>
  <c r="K176" i="43"/>
  <c r="D176" i="43"/>
  <c r="K175" i="43"/>
  <c r="D175" i="43"/>
  <c r="K172" i="43"/>
  <c r="D172" i="43"/>
  <c r="K171" i="43"/>
  <c r="D171" i="43"/>
  <c r="K170" i="43"/>
  <c r="D170" i="43"/>
  <c r="K169" i="43"/>
  <c r="D169" i="43"/>
  <c r="K168" i="43"/>
  <c r="D168" i="43"/>
  <c r="K167" i="43"/>
  <c r="K165" i="43"/>
  <c r="D165" i="43"/>
  <c r="K164" i="43"/>
  <c r="D164" i="43"/>
  <c r="K163" i="43"/>
  <c r="D163" i="43"/>
  <c r="K162" i="43"/>
  <c r="D162" i="43"/>
  <c r="K161" i="43"/>
  <c r="D161" i="43"/>
  <c r="K160" i="43"/>
  <c r="D160" i="43"/>
  <c r="K157" i="43"/>
  <c r="D157" i="43"/>
  <c r="K156" i="43"/>
  <c r="D156" i="43"/>
  <c r="K155" i="43"/>
  <c r="D155" i="43"/>
  <c r="K154" i="43"/>
  <c r="D154" i="43"/>
  <c r="K153" i="43"/>
  <c r="D153" i="43"/>
  <c r="D151" i="43" s="1"/>
  <c r="K152" i="43"/>
  <c r="K150" i="43"/>
  <c r="D150" i="43"/>
  <c r="K149" i="43"/>
  <c r="D149" i="43"/>
  <c r="K148" i="43"/>
  <c r="D148" i="43"/>
  <c r="K147" i="43"/>
  <c r="D147" i="43"/>
  <c r="K146" i="43"/>
  <c r="D146" i="43"/>
  <c r="K145" i="43"/>
  <c r="D145" i="43"/>
  <c r="K142" i="43"/>
  <c r="D142" i="43"/>
  <c r="K141" i="43"/>
  <c r="D141" i="43"/>
  <c r="K140" i="43"/>
  <c r="D140" i="43"/>
  <c r="K139" i="43"/>
  <c r="D139" i="43"/>
  <c r="K138" i="43"/>
  <c r="D138" i="43"/>
  <c r="K137" i="43"/>
  <c r="K135" i="43"/>
  <c r="D135" i="43"/>
  <c r="K134" i="43"/>
  <c r="D134" i="43"/>
  <c r="K133" i="43"/>
  <c r="D133" i="43"/>
  <c r="K132" i="43"/>
  <c r="D132" i="43"/>
  <c r="K131" i="43"/>
  <c r="D131" i="43"/>
  <c r="K130" i="43"/>
  <c r="D130" i="43"/>
  <c r="K127" i="43"/>
  <c r="D127" i="43"/>
  <c r="K126" i="43"/>
  <c r="D126" i="43"/>
  <c r="K125" i="43"/>
  <c r="D125" i="43"/>
  <c r="K124" i="43"/>
  <c r="D124" i="43"/>
  <c r="K123" i="43"/>
  <c r="D123" i="43"/>
  <c r="K122" i="43"/>
  <c r="K120" i="43"/>
  <c r="D120" i="43"/>
  <c r="K119" i="43"/>
  <c r="D119" i="43"/>
  <c r="K118" i="43"/>
  <c r="D118" i="43"/>
  <c r="K117" i="43"/>
  <c r="D117" i="43"/>
  <c r="K116" i="43"/>
  <c r="D116" i="43"/>
  <c r="K115" i="43"/>
  <c r="D115" i="43"/>
  <c r="K112" i="43"/>
  <c r="D112" i="43"/>
  <c r="K111" i="43"/>
  <c r="D111" i="43"/>
  <c r="K110" i="43"/>
  <c r="D110" i="43"/>
  <c r="K109" i="43"/>
  <c r="D109" i="43"/>
  <c r="K108" i="43"/>
  <c r="D108" i="43"/>
  <c r="K107" i="43"/>
  <c r="K105" i="43"/>
  <c r="D105" i="43"/>
  <c r="K104" i="43"/>
  <c r="D104" i="43"/>
  <c r="K103" i="43"/>
  <c r="D103" i="43"/>
  <c r="K102" i="43"/>
  <c r="D102" i="43"/>
  <c r="K101" i="43"/>
  <c r="D101" i="43"/>
  <c r="K100" i="43"/>
  <c r="D100" i="43"/>
  <c r="D98" i="43" s="1"/>
  <c r="K97" i="43"/>
  <c r="D97" i="43"/>
  <c r="K96" i="43"/>
  <c r="D96" i="43"/>
  <c r="K95" i="43"/>
  <c r="D95" i="43"/>
  <c r="K94" i="43"/>
  <c r="D94" i="43"/>
  <c r="K93" i="43"/>
  <c r="D93" i="43"/>
  <c r="K92" i="43"/>
  <c r="K90" i="43"/>
  <c r="D90" i="43"/>
  <c r="K89" i="43"/>
  <c r="D89" i="43"/>
  <c r="K88" i="43"/>
  <c r="D88" i="43"/>
  <c r="K87" i="43"/>
  <c r="D87" i="43"/>
  <c r="K86" i="43"/>
  <c r="D86" i="43"/>
  <c r="K85" i="43"/>
  <c r="D85" i="43"/>
  <c r="K82" i="43"/>
  <c r="D82" i="43"/>
  <c r="D76" i="43" s="1"/>
  <c r="K81" i="43"/>
  <c r="D81" i="43"/>
  <c r="K80" i="43"/>
  <c r="D80" i="43"/>
  <c r="K79" i="43"/>
  <c r="D79" i="43"/>
  <c r="K78" i="43"/>
  <c r="D78" i="43"/>
  <c r="K77" i="43"/>
  <c r="K75" i="43"/>
  <c r="D75" i="43"/>
  <c r="K74" i="43"/>
  <c r="D74" i="43"/>
  <c r="K73" i="43"/>
  <c r="D73" i="43"/>
  <c r="K72" i="43"/>
  <c r="D72" i="43"/>
  <c r="K71" i="43"/>
  <c r="D71" i="43"/>
  <c r="K70" i="43"/>
  <c r="D70" i="43"/>
  <c r="K67" i="43"/>
  <c r="D67" i="43"/>
  <c r="K66" i="43"/>
  <c r="D66" i="43"/>
  <c r="K65" i="43"/>
  <c r="D65" i="43"/>
  <c r="K64" i="43"/>
  <c r="D64" i="43"/>
  <c r="K63" i="43"/>
  <c r="D63" i="43"/>
  <c r="D61" i="43" s="1"/>
  <c r="K62" i="43"/>
  <c r="K60" i="43"/>
  <c r="D60" i="43"/>
  <c r="K59" i="43"/>
  <c r="D59" i="43"/>
  <c r="K58" i="43"/>
  <c r="D58" i="43"/>
  <c r="K57" i="43"/>
  <c r="D57" i="43"/>
  <c r="K56" i="43"/>
  <c r="D56" i="43"/>
  <c r="K55" i="43"/>
  <c r="D55" i="43"/>
  <c r="K52" i="43"/>
  <c r="D52" i="43"/>
  <c r="K51" i="43"/>
  <c r="D51" i="43"/>
  <c r="K50" i="43"/>
  <c r="D50" i="43"/>
  <c r="K49" i="43"/>
  <c r="D49" i="43"/>
  <c r="K48" i="43"/>
  <c r="D48" i="43"/>
  <c r="K47" i="43"/>
  <c r="K45" i="43"/>
  <c r="D45" i="43"/>
  <c r="K44" i="43"/>
  <c r="D44" i="43"/>
  <c r="K43" i="43"/>
  <c r="D43" i="43"/>
  <c r="K42" i="43"/>
  <c r="D42" i="43"/>
  <c r="K41" i="43"/>
  <c r="D41" i="43"/>
  <c r="K40" i="43"/>
  <c r="D40" i="43"/>
  <c r="K37" i="43"/>
  <c r="D37" i="43"/>
  <c r="K36" i="43"/>
  <c r="D36" i="43"/>
  <c r="K35" i="43"/>
  <c r="D35" i="43"/>
  <c r="K34" i="43"/>
  <c r="D34" i="43"/>
  <c r="K33" i="43"/>
  <c r="D33" i="43"/>
  <c r="K32" i="43"/>
  <c r="K30" i="43"/>
  <c r="D30" i="43"/>
  <c r="K29" i="43"/>
  <c r="D29" i="43"/>
  <c r="K28" i="43"/>
  <c r="D28" i="43"/>
  <c r="K27" i="43"/>
  <c r="D27" i="43"/>
  <c r="K26" i="43"/>
  <c r="D26" i="43"/>
  <c r="K25" i="43"/>
  <c r="D25" i="43"/>
  <c r="K22" i="43"/>
  <c r="D22" i="43"/>
  <c r="K21" i="43"/>
  <c r="D21" i="43"/>
  <c r="K20" i="43"/>
  <c r="D20" i="43"/>
  <c r="K19" i="43"/>
  <c r="D19" i="43"/>
  <c r="K18" i="43"/>
  <c r="D18" i="43"/>
  <c r="K17" i="43"/>
  <c r="K15" i="43"/>
  <c r="D15" i="43"/>
  <c r="K14" i="43"/>
  <c r="D14" i="43"/>
  <c r="K13" i="43"/>
  <c r="D13" i="43"/>
  <c r="K12" i="43"/>
  <c r="D12" i="43"/>
  <c r="K11" i="43"/>
  <c r="D11" i="43"/>
  <c r="K10" i="43"/>
  <c r="D10" i="43"/>
  <c r="J404" i="42"/>
  <c r="I404" i="42"/>
  <c r="H404" i="42"/>
  <c r="G404" i="42"/>
  <c r="F404" i="42"/>
  <c r="E404" i="42"/>
  <c r="G406" i="42" s="1"/>
  <c r="D391" i="42"/>
  <c r="C391" i="42"/>
  <c r="H391" i="42" s="1"/>
  <c r="B391" i="42"/>
  <c r="H390" i="42"/>
  <c r="D390" i="42"/>
  <c r="C390" i="42"/>
  <c r="G390" i="42" s="1"/>
  <c r="B390" i="42"/>
  <c r="G389" i="42"/>
  <c r="G392" i="42" s="1"/>
  <c r="F389" i="42"/>
  <c r="F392" i="42" s="1"/>
  <c r="E389" i="42"/>
  <c r="E392" i="42" s="1"/>
  <c r="D389" i="42"/>
  <c r="C389" i="42"/>
  <c r="C392" i="42" s="1"/>
  <c r="B389" i="42"/>
  <c r="D386" i="42"/>
  <c r="J378" i="42"/>
  <c r="J380" i="42" s="1"/>
  <c r="J394" i="42" s="1"/>
  <c r="I378" i="42"/>
  <c r="I380" i="42" s="1"/>
  <c r="I394" i="42" s="1"/>
  <c r="H378" i="42"/>
  <c r="H380" i="42" s="1"/>
  <c r="G378" i="42"/>
  <c r="G380" i="42" s="1"/>
  <c r="F378" i="42"/>
  <c r="F380" i="42" s="1"/>
  <c r="E378" i="42"/>
  <c r="E380" i="42" s="1"/>
  <c r="K375" i="42"/>
  <c r="D375" i="42"/>
  <c r="K374" i="42"/>
  <c r="D374" i="42"/>
  <c r="K373" i="42"/>
  <c r="D373" i="42"/>
  <c r="K372" i="42"/>
  <c r="D372" i="42"/>
  <c r="K371" i="42"/>
  <c r="D371" i="42"/>
  <c r="K370" i="42"/>
  <c r="D370" i="42"/>
  <c r="D368" i="42" s="1"/>
  <c r="K367" i="42"/>
  <c r="D367" i="42"/>
  <c r="K366" i="42"/>
  <c r="D366" i="42"/>
  <c r="K365" i="42"/>
  <c r="D365" i="42"/>
  <c r="K364" i="42"/>
  <c r="D364" i="42"/>
  <c r="K363" i="42"/>
  <c r="D363" i="42"/>
  <c r="K362" i="42"/>
  <c r="D362" i="42"/>
  <c r="D360" i="42"/>
  <c r="K359" i="42"/>
  <c r="D359" i="42"/>
  <c r="K358" i="42"/>
  <c r="D358" i="42"/>
  <c r="K357" i="42"/>
  <c r="D357" i="42"/>
  <c r="K356" i="42"/>
  <c r="D356" i="42"/>
  <c r="K355" i="42"/>
  <c r="D355" i="42"/>
  <c r="K354" i="42"/>
  <c r="D354" i="42"/>
  <c r="D352" i="42" s="1"/>
  <c r="K351" i="42"/>
  <c r="D351" i="42"/>
  <c r="K350" i="42"/>
  <c r="D350" i="42"/>
  <c r="K349" i="42"/>
  <c r="D349" i="42"/>
  <c r="K348" i="42"/>
  <c r="D348" i="42"/>
  <c r="K347" i="42"/>
  <c r="D347" i="42"/>
  <c r="K346" i="42"/>
  <c r="D346" i="42"/>
  <c r="D344" i="42"/>
  <c r="K343" i="42"/>
  <c r="D343" i="42"/>
  <c r="K342" i="42"/>
  <c r="D342" i="42"/>
  <c r="K341" i="42"/>
  <c r="D341" i="42"/>
  <c r="K340" i="42"/>
  <c r="D340" i="42"/>
  <c r="K339" i="42"/>
  <c r="D339" i="42"/>
  <c r="K338" i="42"/>
  <c r="D338" i="42"/>
  <c r="D336" i="42" s="1"/>
  <c r="K335" i="42"/>
  <c r="D335" i="42"/>
  <c r="K334" i="42"/>
  <c r="D334" i="42"/>
  <c r="K333" i="42"/>
  <c r="D333" i="42"/>
  <c r="K332" i="42"/>
  <c r="D332" i="42"/>
  <c r="K331" i="42"/>
  <c r="D331" i="42"/>
  <c r="D328" i="42" s="1"/>
  <c r="K330" i="42"/>
  <c r="D330" i="42"/>
  <c r="K327" i="42"/>
  <c r="D327" i="42"/>
  <c r="K326" i="42"/>
  <c r="D326" i="42"/>
  <c r="K325" i="42"/>
  <c r="D325" i="42"/>
  <c r="K324" i="42"/>
  <c r="D324" i="42"/>
  <c r="K323" i="42"/>
  <c r="D323" i="42"/>
  <c r="K322" i="42"/>
  <c r="D322" i="42"/>
  <c r="D320" i="42" s="1"/>
  <c r="K319" i="42"/>
  <c r="D319" i="42"/>
  <c r="K318" i="42"/>
  <c r="D318" i="42"/>
  <c r="K317" i="42"/>
  <c r="D317" i="42"/>
  <c r="K316" i="42"/>
  <c r="D316" i="42"/>
  <c r="K315" i="42"/>
  <c r="D315" i="42"/>
  <c r="K314" i="42"/>
  <c r="D314" i="42"/>
  <c r="D312" i="42" s="1"/>
  <c r="K311" i="42"/>
  <c r="D311" i="42"/>
  <c r="K310" i="42"/>
  <c r="D310" i="42"/>
  <c r="K309" i="42"/>
  <c r="D309" i="42"/>
  <c r="K308" i="42"/>
  <c r="D308" i="42"/>
  <c r="K307" i="42"/>
  <c r="D307" i="42"/>
  <c r="K306" i="42"/>
  <c r="D306" i="42"/>
  <c r="D304" i="42" s="1"/>
  <c r="K303" i="42"/>
  <c r="D303" i="42"/>
  <c r="K302" i="42"/>
  <c r="D302" i="42"/>
  <c r="K301" i="42"/>
  <c r="D301" i="42"/>
  <c r="K300" i="42"/>
  <c r="D300" i="42"/>
  <c r="K299" i="42"/>
  <c r="D299" i="42"/>
  <c r="K298" i="42"/>
  <c r="D298" i="42"/>
  <c r="D296" i="42" s="1"/>
  <c r="K295" i="42"/>
  <c r="D295" i="42"/>
  <c r="K294" i="42"/>
  <c r="D294" i="42"/>
  <c r="K293" i="42"/>
  <c r="D293" i="42"/>
  <c r="K292" i="42"/>
  <c r="D292" i="42"/>
  <c r="K291" i="42"/>
  <c r="D291" i="42"/>
  <c r="K290" i="42"/>
  <c r="D290" i="42"/>
  <c r="K287" i="42"/>
  <c r="D287" i="42"/>
  <c r="K286" i="42"/>
  <c r="D286" i="42"/>
  <c r="K285" i="42"/>
  <c r="D285" i="42"/>
  <c r="K284" i="42"/>
  <c r="D284" i="42"/>
  <c r="K283" i="42"/>
  <c r="D283" i="42"/>
  <c r="K282" i="42"/>
  <c r="D282" i="42"/>
  <c r="K279" i="42"/>
  <c r="D279" i="42"/>
  <c r="K278" i="42"/>
  <c r="D278" i="42"/>
  <c r="K277" i="42"/>
  <c r="D277" i="42"/>
  <c r="K276" i="42"/>
  <c r="D276" i="42"/>
  <c r="K275" i="42"/>
  <c r="D275" i="42"/>
  <c r="K274" i="42"/>
  <c r="D274" i="42"/>
  <c r="D272" i="42" s="1"/>
  <c r="K271" i="42"/>
  <c r="D271" i="42"/>
  <c r="K270" i="42"/>
  <c r="D270" i="42"/>
  <c r="K269" i="42"/>
  <c r="D269" i="42"/>
  <c r="K268" i="42"/>
  <c r="D268" i="42"/>
  <c r="K267" i="42"/>
  <c r="D267" i="42"/>
  <c r="K266" i="42"/>
  <c r="D266" i="42"/>
  <c r="D264" i="42" s="1"/>
  <c r="K263" i="42"/>
  <c r="D263" i="42"/>
  <c r="K262" i="42"/>
  <c r="D262" i="42"/>
  <c r="K261" i="42"/>
  <c r="D261" i="42"/>
  <c r="K260" i="42"/>
  <c r="D260" i="42"/>
  <c r="K259" i="42"/>
  <c r="D259" i="42"/>
  <c r="K258" i="42"/>
  <c r="D258" i="42"/>
  <c r="D256" i="42" s="1"/>
  <c r="K255" i="42"/>
  <c r="D255" i="42"/>
  <c r="K254" i="42"/>
  <c r="D254" i="42"/>
  <c r="K253" i="42"/>
  <c r="D253" i="42"/>
  <c r="K252" i="42"/>
  <c r="D252" i="42"/>
  <c r="K251" i="42"/>
  <c r="D251" i="42"/>
  <c r="K250" i="42"/>
  <c r="D250" i="42"/>
  <c r="D248" i="42"/>
  <c r="K247" i="42"/>
  <c r="D247" i="42"/>
  <c r="K246" i="42"/>
  <c r="D246" i="42"/>
  <c r="K245" i="42"/>
  <c r="D245" i="42"/>
  <c r="K244" i="42"/>
  <c r="D244" i="42"/>
  <c r="K243" i="42"/>
  <c r="D243" i="42"/>
  <c r="K242" i="42"/>
  <c r="D241" i="42"/>
  <c r="K240" i="42"/>
  <c r="D240" i="42"/>
  <c r="K239" i="42"/>
  <c r="D239" i="42"/>
  <c r="K238" i="42"/>
  <c r="D238" i="42"/>
  <c r="K237" i="42"/>
  <c r="D237" i="42"/>
  <c r="K236" i="42"/>
  <c r="D236" i="42"/>
  <c r="K235" i="42"/>
  <c r="D235" i="42"/>
  <c r="D233" i="42" s="1"/>
  <c r="K232" i="42"/>
  <c r="D232" i="42"/>
  <c r="K231" i="42"/>
  <c r="D231" i="42"/>
  <c r="K230" i="42"/>
  <c r="D230" i="42"/>
  <c r="K229" i="42"/>
  <c r="D229" i="42"/>
  <c r="K228" i="42"/>
  <c r="D228" i="42"/>
  <c r="D226" i="42" s="1"/>
  <c r="K227" i="42"/>
  <c r="K225" i="42"/>
  <c r="D225" i="42"/>
  <c r="K224" i="42"/>
  <c r="D224" i="42"/>
  <c r="K223" i="42"/>
  <c r="D223" i="42"/>
  <c r="K222" i="42"/>
  <c r="D222" i="42"/>
  <c r="K221" i="42"/>
  <c r="D221" i="42"/>
  <c r="D218" i="42" s="1"/>
  <c r="K220" i="42"/>
  <c r="D220" i="42"/>
  <c r="K217" i="42"/>
  <c r="D217" i="42"/>
  <c r="K216" i="42"/>
  <c r="D216" i="42"/>
  <c r="K215" i="42"/>
  <c r="D215" i="42"/>
  <c r="K214" i="42"/>
  <c r="D214" i="42"/>
  <c r="K213" i="42"/>
  <c r="D213" i="42"/>
  <c r="D211" i="42" s="1"/>
  <c r="K212" i="42"/>
  <c r="K210" i="42"/>
  <c r="D210" i="42"/>
  <c r="K209" i="42"/>
  <c r="D209" i="42"/>
  <c r="K208" i="42"/>
  <c r="D208" i="42"/>
  <c r="K207" i="42"/>
  <c r="D207" i="42"/>
  <c r="K206" i="42"/>
  <c r="D206" i="42"/>
  <c r="K205" i="42"/>
  <c r="D205" i="42"/>
  <c r="D203" i="42" s="1"/>
  <c r="K202" i="42"/>
  <c r="D202" i="42"/>
  <c r="K201" i="42"/>
  <c r="D201" i="42"/>
  <c r="K200" i="42"/>
  <c r="D200" i="42"/>
  <c r="K199" i="42"/>
  <c r="D199" i="42"/>
  <c r="D196" i="42" s="1"/>
  <c r="K198" i="42"/>
  <c r="D198" i="42"/>
  <c r="K197" i="42"/>
  <c r="K195" i="42"/>
  <c r="D195" i="42"/>
  <c r="K194" i="42"/>
  <c r="D194" i="42"/>
  <c r="K193" i="42"/>
  <c r="D193" i="42"/>
  <c r="K192" i="42"/>
  <c r="D192" i="42"/>
  <c r="K191" i="42"/>
  <c r="D191" i="42"/>
  <c r="K190" i="42"/>
  <c r="D190" i="42"/>
  <c r="D188" i="42" s="1"/>
  <c r="K187" i="42"/>
  <c r="D187" i="42"/>
  <c r="K186" i="42"/>
  <c r="D186" i="42"/>
  <c r="K185" i="42"/>
  <c r="D185" i="42"/>
  <c r="K184" i="42"/>
  <c r="D184" i="42"/>
  <c r="K183" i="42"/>
  <c r="D183" i="42"/>
  <c r="D181" i="42" s="1"/>
  <c r="K182" i="42"/>
  <c r="K180" i="42"/>
  <c r="D180" i="42"/>
  <c r="K179" i="42"/>
  <c r="D179" i="42"/>
  <c r="K178" i="42"/>
  <c r="D178" i="42"/>
  <c r="K177" i="42"/>
  <c r="D177" i="42"/>
  <c r="K176" i="42"/>
  <c r="D176" i="42"/>
  <c r="K175" i="42"/>
  <c r="D175" i="42"/>
  <c r="D173" i="42" s="1"/>
  <c r="K172" i="42"/>
  <c r="D172" i="42"/>
  <c r="K171" i="42"/>
  <c r="D171" i="42"/>
  <c r="K170" i="42"/>
  <c r="D170" i="42"/>
  <c r="K169" i="42"/>
  <c r="D169" i="42"/>
  <c r="K168" i="42"/>
  <c r="D168" i="42"/>
  <c r="D166" i="42" s="1"/>
  <c r="K167" i="42"/>
  <c r="K165" i="42"/>
  <c r="D165" i="42"/>
  <c r="K164" i="42"/>
  <c r="D164" i="42"/>
  <c r="K163" i="42"/>
  <c r="D163" i="42"/>
  <c r="K162" i="42"/>
  <c r="D162" i="42"/>
  <c r="K161" i="42"/>
  <c r="D161" i="42"/>
  <c r="D158" i="42" s="1"/>
  <c r="K160" i="42"/>
  <c r="D160" i="42"/>
  <c r="K157" i="42"/>
  <c r="D157" i="42"/>
  <c r="K156" i="42"/>
  <c r="D156" i="42"/>
  <c r="K155" i="42"/>
  <c r="D155" i="42"/>
  <c r="K154" i="42"/>
  <c r="D154" i="42"/>
  <c r="K153" i="42"/>
  <c r="D153" i="42"/>
  <c r="D151" i="42" s="1"/>
  <c r="K152" i="42"/>
  <c r="K150" i="42"/>
  <c r="D150" i="42"/>
  <c r="K149" i="42"/>
  <c r="D149" i="42"/>
  <c r="K148" i="42"/>
  <c r="D148" i="42"/>
  <c r="K147" i="42"/>
  <c r="D147" i="42"/>
  <c r="K146" i="42"/>
  <c r="D146" i="42"/>
  <c r="D143" i="42" s="1"/>
  <c r="K145" i="42"/>
  <c r="D145" i="42"/>
  <c r="K142" i="42"/>
  <c r="D142" i="42"/>
  <c r="K141" i="42"/>
  <c r="D141" i="42"/>
  <c r="D136" i="42" s="1"/>
  <c r="K140" i="42"/>
  <c r="D140" i="42"/>
  <c r="K139" i="42"/>
  <c r="D139" i="42"/>
  <c r="K138" i="42"/>
  <c r="D138" i="42"/>
  <c r="K137" i="42"/>
  <c r="K135" i="42"/>
  <c r="D135" i="42"/>
  <c r="K134" i="42"/>
  <c r="D134" i="42"/>
  <c r="K133" i="42"/>
  <c r="D133" i="42"/>
  <c r="K132" i="42"/>
  <c r="D132" i="42"/>
  <c r="K131" i="42"/>
  <c r="D131" i="42"/>
  <c r="K130" i="42"/>
  <c r="D130" i="42"/>
  <c r="D128" i="42" s="1"/>
  <c r="K127" i="42"/>
  <c r="D127" i="42"/>
  <c r="K126" i="42"/>
  <c r="D126" i="42"/>
  <c r="K125" i="42"/>
  <c r="D125" i="42"/>
  <c r="D121" i="42" s="1"/>
  <c r="K124" i="42"/>
  <c r="D124" i="42"/>
  <c r="K123" i="42"/>
  <c r="D123" i="42"/>
  <c r="K122" i="42"/>
  <c r="K120" i="42"/>
  <c r="D120" i="42"/>
  <c r="K119" i="42"/>
  <c r="D119" i="42"/>
  <c r="K118" i="42"/>
  <c r="D118" i="42"/>
  <c r="K117" i="42"/>
  <c r="D117" i="42"/>
  <c r="K116" i="42"/>
  <c r="D116" i="42"/>
  <c r="K115" i="42"/>
  <c r="D115" i="42"/>
  <c r="D113" i="42" s="1"/>
  <c r="K112" i="42"/>
  <c r="D112" i="42"/>
  <c r="K111" i="42"/>
  <c r="D111" i="42"/>
  <c r="K110" i="42"/>
  <c r="D110" i="42"/>
  <c r="K109" i="42"/>
  <c r="D109" i="42"/>
  <c r="K108" i="42"/>
  <c r="D108" i="42"/>
  <c r="D106" i="42" s="1"/>
  <c r="K107" i="42"/>
  <c r="K105" i="42"/>
  <c r="D105" i="42"/>
  <c r="K104" i="42"/>
  <c r="D104" i="42"/>
  <c r="K103" i="42"/>
  <c r="D103" i="42"/>
  <c r="K102" i="42"/>
  <c r="D102" i="42"/>
  <c r="K101" i="42"/>
  <c r="D101" i="42"/>
  <c r="K100" i="42"/>
  <c r="D100" i="42"/>
  <c r="D98" i="42"/>
  <c r="K97" i="42"/>
  <c r="D97" i="42"/>
  <c r="D91" i="42" s="1"/>
  <c r="K96" i="42"/>
  <c r="D96" i="42"/>
  <c r="K95" i="42"/>
  <c r="D95" i="42"/>
  <c r="K94" i="42"/>
  <c r="D94" i="42"/>
  <c r="K93" i="42"/>
  <c r="D93" i="42"/>
  <c r="K92" i="42"/>
  <c r="K90" i="42"/>
  <c r="D90" i="42"/>
  <c r="K89" i="42"/>
  <c r="D89" i="42"/>
  <c r="K88" i="42"/>
  <c r="D88" i="42"/>
  <c r="K87" i="42"/>
  <c r="D87" i="42"/>
  <c r="K86" i="42"/>
  <c r="D86" i="42"/>
  <c r="K85" i="42"/>
  <c r="D85" i="42"/>
  <c r="D83" i="42" s="1"/>
  <c r="K82" i="42"/>
  <c r="D82" i="42"/>
  <c r="K81" i="42"/>
  <c r="D81" i="42"/>
  <c r="K80" i="42"/>
  <c r="D80" i="42"/>
  <c r="K79" i="42"/>
  <c r="D79" i="42"/>
  <c r="K78" i="42"/>
  <c r="D78" i="42"/>
  <c r="K77" i="42"/>
  <c r="D76" i="42"/>
  <c r="K75" i="42"/>
  <c r="D75" i="42"/>
  <c r="K74" i="42"/>
  <c r="D74" i="42"/>
  <c r="K73" i="42"/>
  <c r="D73" i="42"/>
  <c r="K72" i="42"/>
  <c r="D72" i="42"/>
  <c r="K71" i="42"/>
  <c r="D71" i="42"/>
  <c r="K70" i="42"/>
  <c r="D70" i="42"/>
  <c r="K67" i="42"/>
  <c r="D67" i="42"/>
  <c r="K66" i="42"/>
  <c r="D66" i="42"/>
  <c r="K65" i="42"/>
  <c r="D65" i="42"/>
  <c r="K64" i="42"/>
  <c r="D64" i="42"/>
  <c r="K63" i="42"/>
  <c r="D63" i="42"/>
  <c r="K62" i="42"/>
  <c r="D61" i="42"/>
  <c r="K60" i="42"/>
  <c r="D60" i="42"/>
  <c r="K59" i="42"/>
  <c r="D59" i="42"/>
  <c r="K58" i="42"/>
  <c r="D58" i="42"/>
  <c r="K57" i="42"/>
  <c r="D57" i="42"/>
  <c r="K56" i="42"/>
  <c r="D56" i="42"/>
  <c r="K55" i="42"/>
  <c r="D55" i="42"/>
  <c r="K52" i="42"/>
  <c r="D52" i="42"/>
  <c r="K51" i="42"/>
  <c r="D51" i="42"/>
  <c r="K50" i="42"/>
  <c r="D50" i="42"/>
  <c r="K49" i="42"/>
  <c r="D49" i="42"/>
  <c r="K48" i="42"/>
  <c r="D48" i="42"/>
  <c r="D46" i="42" s="1"/>
  <c r="K47" i="42"/>
  <c r="K45" i="42"/>
  <c r="D45" i="42"/>
  <c r="K44" i="42"/>
  <c r="D44" i="42"/>
  <c r="K43" i="42"/>
  <c r="D43" i="42"/>
  <c r="K42" i="42"/>
  <c r="D42" i="42"/>
  <c r="K41" i="42"/>
  <c r="D41" i="42"/>
  <c r="K40" i="42"/>
  <c r="D40" i="42"/>
  <c r="K37" i="42"/>
  <c r="D37" i="42"/>
  <c r="K36" i="42"/>
  <c r="D36" i="42"/>
  <c r="K35" i="42"/>
  <c r="D35" i="42"/>
  <c r="K34" i="42"/>
  <c r="D34" i="42"/>
  <c r="K33" i="42"/>
  <c r="D33" i="42"/>
  <c r="D31" i="42" s="1"/>
  <c r="K32" i="42"/>
  <c r="K30" i="42"/>
  <c r="D30" i="42"/>
  <c r="K29" i="42"/>
  <c r="D29" i="42"/>
  <c r="K28" i="42"/>
  <c r="D28" i="42"/>
  <c r="K27" i="42"/>
  <c r="D27" i="42"/>
  <c r="K26" i="42"/>
  <c r="D26" i="42"/>
  <c r="K25" i="42"/>
  <c r="D25" i="42"/>
  <c r="D23" i="42" s="1"/>
  <c r="K22" i="42"/>
  <c r="D22" i="42"/>
  <c r="K21" i="42"/>
  <c r="D21" i="42"/>
  <c r="K20" i="42"/>
  <c r="D20" i="42"/>
  <c r="K19" i="42"/>
  <c r="D19" i="42"/>
  <c r="K18" i="42"/>
  <c r="D18" i="42"/>
  <c r="D16" i="42" s="1"/>
  <c r="K17" i="42"/>
  <c r="K15" i="42"/>
  <c r="D15" i="42"/>
  <c r="K14" i="42"/>
  <c r="D14" i="42"/>
  <c r="K13" i="42"/>
  <c r="D13" i="42"/>
  <c r="K12" i="42"/>
  <c r="D12" i="42"/>
  <c r="D8" i="42" s="1"/>
  <c r="K11" i="42"/>
  <c r="D11" i="42"/>
  <c r="K10" i="42"/>
  <c r="D10" i="42"/>
  <c r="J404" i="41"/>
  <c r="I404" i="41"/>
  <c r="H404" i="41"/>
  <c r="G404" i="41"/>
  <c r="F404" i="41"/>
  <c r="E404" i="41"/>
  <c r="G406" i="41" s="1"/>
  <c r="C392" i="41"/>
  <c r="H391" i="41"/>
  <c r="G391" i="41"/>
  <c r="F391" i="41"/>
  <c r="D391" i="41"/>
  <c r="C391" i="41"/>
  <c r="E391" i="41" s="1"/>
  <c r="B391" i="41"/>
  <c r="F390" i="41"/>
  <c r="E390" i="41"/>
  <c r="D390" i="41"/>
  <c r="C390" i="41"/>
  <c r="H390" i="41" s="1"/>
  <c r="B390" i="41"/>
  <c r="H389" i="41"/>
  <c r="H392" i="41" s="1"/>
  <c r="D389" i="41"/>
  <c r="C389" i="41"/>
  <c r="G389" i="41" s="1"/>
  <c r="G392" i="41" s="1"/>
  <c r="B389" i="41"/>
  <c r="D386" i="41"/>
  <c r="J378" i="41"/>
  <c r="J380" i="41" s="1"/>
  <c r="J394" i="41" s="1"/>
  <c r="I378" i="41"/>
  <c r="I380" i="41" s="1"/>
  <c r="I394" i="41" s="1"/>
  <c r="H378" i="41"/>
  <c r="H380" i="41" s="1"/>
  <c r="G378" i="41"/>
  <c r="G380" i="41" s="1"/>
  <c r="F378" i="41"/>
  <c r="F380" i="41" s="1"/>
  <c r="E378" i="41"/>
  <c r="E380" i="41" s="1"/>
  <c r="K375" i="41"/>
  <c r="D375" i="41"/>
  <c r="K374" i="41"/>
  <c r="D374" i="41"/>
  <c r="K373" i="41"/>
  <c r="D373" i="41"/>
  <c r="K372" i="41"/>
  <c r="D372" i="41"/>
  <c r="K371" i="41"/>
  <c r="D371" i="41"/>
  <c r="K370" i="41"/>
  <c r="D370" i="41"/>
  <c r="D368" i="41" s="1"/>
  <c r="K367" i="41"/>
  <c r="D367" i="41"/>
  <c r="K366" i="41"/>
  <c r="D366" i="41"/>
  <c r="K365" i="41"/>
  <c r="D365" i="41"/>
  <c r="K364" i="41"/>
  <c r="D364" i="41"/>
  <c r="K363" i="41"/>
  <c r="D363" i="41"/>
  <c r="K362" i="41"/>
  <c r="D362" i="41"/>
  <c r="D360" i="41" s="1"/>
  <c r="K359" i="41"/>
  <c r="D359" i="41"/>
  <c r="K358" i="41"/>
  <c r="D358" i="41"/>
  <c r="K357" i="41"/>
  <c r="D357" i="41"/>
  <c r="K356" i="41"/>
  <c r="D356" i="41"/>
  <c r="D352" i="41" s="1"/>
  <c r="K355" i="41"/>
  <c r="D355" i="41"/>
  <c r="K354" i="41"/>
  <c r="D354" i="41"/>
  <c r="K351" i="41"/>
  <c r="D351" i="41"/>
  <c r="K350" i="41"/>
  <c r="D350" i="41"/>
  <c r="K349" i="41"/>
  <c r="D349" i="41"/>
  <c r="K348" i="41"/>
  <c r="D348" i="41"/>
  <c r="K347" i="41"/>
  <c r="D347" i="41"/>
  <c r="D344" i="41" s="1"/>
  <c r="K346" i="41"/>
  <c r="D346" i="41"/>
  <c r="K343" i="41"/>
  <c r="D343" i="41"/>
  <c r="K342" i="41"/>
  <c r="D342" i="41"/>
  <c r="K341" i="41"/>
  <c r="D341" i="41"/>
  <c r="K340" i="41"/>
  <c r="D340" i="41"/>
  <c r="K339" i="41"/>
  <c r="D339" i="41"/>
  <c r="K338" i="41"/>
  <c r="D338" i="41"/>
  <c r="D336" i="41" s="1"/>
  <c r="K335" i="41"/>
  <c r="D335" i="41"/>
  <c r="K334" i="41"/>
  <c r="D334" i="41"/>
  <c r="K333" i="41"/>
  <c r="D333" i="41"/>
  <c r="K332" i="41"/>
  <c r="D332" i="41"/>
  <c r="D328" i="41" s="1"/>
  <c r="K331" i="41"/>
  <c r="D331" i="41"/>
  <c r="K330" i="41"/>
  <c r="D330" i="41"/>
  <c r="K327" i="41"/>
  <c r="D327" i="41"/>
  <c r="K326" i="41"/>
  <c r="D326" i="41"/>
  <c r="K325" i="41"/>
  <c r="D325" i="41"/>
  <c r="K324" i="41"/>
  <c r="D324" i="41"/>
  <c r="K323" i="41"/>
  <c r="D323" i="41"/>
  <c r="K322" i="41"/>
  <c r="D322" i="41"/>
  <c r="D320" i="41" s="1"/>
  <c r="K319" i="41"/>
  <c r="D319" i="41"/>
  <c r="K318" i="41"/>
  <c r="D318" i="41"/>
  <c r="K317" i="41"/>
  <c r="D317" i="41"/>
  <c r="K316" i="41"/>
  <c r="D316" i="41"/>
  <c r="K315" i="41"/>
  <c r="D315" i="41"/>
  <c r="K314" i="41"/>
  <c r="D314" i="41"/>
  <c r="D312" i="41"/>
  <c r="K311" i="41"/>
  <c r="D311" i="41"/>
  <c r="K310" i="41"/>
  <c r="D310" i="41"/>
  <c r="K309" i="41"/>
  <c r="D309" i="41"/>
  <c r="K308" i="41"/>
  <c r="D308" i="41"/>
  <c r="K307" i="41"/>
  <c r="D307" i="41"/>
  <c r="K306" i="41"/>
  <c r="D306" i="41"/>
  <c r="D304" i="41" s="1"/>
  <c r="K303" i="41"/>
  <c r="D303" i="41"/>
  <c r="K302" i="41"/>
  <c r="D302" i="41"/>
  <c r="D296" i="41" s="1"/>
  <c r="K301" i="41"/>
  <c r="D301" i="41"/>
  <c r="K300" i="41"/>
  <c r="D300" i="41"/>
  <c r="K299" i="41"/>
  <c r="D299" i="41"/>
  <c r="K298" i="41"/>
  <c r="D298" i="41"/>
  <c r="K295" i="41"/>
  <c r="D295" i="41"/>
  <c r="K294" i="41"/>
  <c r="D294" i="41"/>
  <c r="K293" i="41"/>
  <c r="D293" i="41"/>
  <c r="K292" i="41"/>
  <c r="D292" i="41"/>
  <c r="K291" i="41"/>
  <c r="D291" i="41"/>
  <c r="K290" i="41"/>
  <c r="D290" i="41"/>
  <c r="K287" i="41"/>
  <c r="D287" i="41"/>
  <c r="K286" i="41"/>
  <c r="D286" i="41"/>
  <c r="K285" i="41"/>
  <c r="D285" i="41"/>
  <c r="K284" i="41"/>
  <c r="D284" i="41"/>
  <c r="K283" i="41"/>
  <c r="D283" i="41"/>
  <c r="K282" i="41"/>
  <c r="D282" i="41"/>
  <c r="K279" i="41"/>
  <c r="D279" i="41"/>
  <c r="K278" i="41"/>
  <c r="D278" i="41"/>
  <c r="K277" i="41"/>
  <c r="D277" i="41"/>
  <c r="K276" i="41"/>
  <c r="D276" i="41"/>
  <c r="K275" i="41"/>
  <c r="D275" i="41"/>
  <c r="K274" i="41"/>
  <c r="D274" i="41"/>
  <c r="K271" i="41"/>
  <c r="D271" i="41"/>
  <c r="K270" i="41"/>
  <c r="D270" i="41"/>
  <c r="K269" i="41"/>
  <c r="D269" i="41"/>
  <c r="K268" i="41"/>
  <c r="D268" i="41"/>
  <c r="K267" i="41"/>
  <c r="D267" i="41"/>
  <c r="K266" i="41"/>
  <c r="D266" i="41"/>
  <c r="K263" i="41"/>
  <c r="D263" i="41"/>
  <c r="K262" i="41"/>
  <c r="D262" i="41"/>
  <c r="K261" i="41"/>
  <c r="D261" i="41"/>
  <c r="K260" i="41"/>
  <c r="D260" i="41"/>
  <c r="K259" i="41"/>
  <c r="D259" i="41"/>
  <c r="K258" i="41"/>
  <c r="D258" i="41"/>
  <c r="K255" i="41"/>
  <c r="D255" i="41"/>
  <c r="K254" i="41"/>
  <c r="D254" i="41"/>
  <c r="K253" i="41"/>
  <c r="D253" i="41"/>
  <c r="K252" i="41"/>
  <c r="D252" i="41"/>
  <c r="K251" i="41"/>
  <c r="D251" i="41"/>
  <c r="K250" i="41"/>
  <c r="D250" i="41"/>
  <c r="K247" i="41"/>
  <c r="D247" i="41"/>
  <c r="K246" i="41"/>
  <c r="D246" i="41"/>
  <c r="D241" i="41" s="1"/>
  <c r="K245" i="41"/>
  <c r="D245" i="41"/>
  <c r="K244" i="41"/>
  <c r="D244" i="41"/>
  <c r="K243" i="41"/>
  <c r="D243" i="41"/>
  <c r="K242" i="41"/>
  <c r="K240" i="41"/>
  <c r="D240" i="41"/>
  <c r="K239" i="41"/>
  <c r="D239" i="41"/>
  <c r="K238" i="41"/>
  <c r="D238" i="41"/>
  <c r="K237" i="41"/>
  <c r="D237" i="41"/>
  <c r="K236" i="41"/>
  <c r="D236" i="41"/>
  <c r="K235" i="41"/>
  <c r="D235" i="41"/>
  <c r="D233" i="41" s="1"/>
  <c r="K232" i="41"/>
  <c r="D232" i="41"/>
  <c r="K231" i="41"/>
  <c r="D231" i="41"/>
  <c r="K230" i="41"/>
  <c r="D230" i="41"/>
  <c r="K229" i="41"/>
  <c r="D229" i="41"/>
  <c r="K228" i="41"/>
  <c r="D228" i="41"/>
  <c r="D226" i="41" s="1"/>
  <c r="K227" i="41"/>
  <c r="K225" i="41"/>
  <c r="D225" i="41"/>
  <c r="K224" i="41"/>
  <c r="D224" i="41"/>
  <c r="K223" i="41"/>
  <c r="D223" i="41"/>
  <c r="K222" i="41"/>
  <c r="D222" i="41"/>
  <c r="D218" i="41" s="1"/>
  <c r="K221" i="41"/>
  <c r="D221" i="41"/>
  <c r="K220" i="41"/>
  <c r="D220" i="41"/>
  <c r="K217" i="41"/>
  <c r="D217" i="41"/>
  <c r="D211" i="41" s="1"/>
  <c r="K216" i="41"/>
  <c r="D216" i="41"/>
  <c r="K215" i="41"/>
  <c r="D215" i="41"/>
  <c r="K214" i="41"/>
  <c r="D214" i="41"/>
  <c r="K213" i="41"/>
  <c r="D213" i="41"/>
  <c r="K212" i="41"/>
  <c r="K210" i="41"/>
  <c r="D210" i="41"/>
  <c r="K209" i="41"/>
  <c r="D209" i="41"/>
  <c r="K208" i="41"/>
  <c r="D208" i="41"/>
  <c r="K207" i="41"/>
  <c r="D207" i="41"/>
  <c r="K206" i="41"/>
  <c r="D206" i="41"/>
  <c r="K205" i="41"/>
  <c r="D205" i="41"/>
  <c r="D203" i="41" s="1"/>
  <c r="K202" i="41"/>
  <c r="D202" i="41"/>
  <c r="K201" i="41"/>
  <c r="D201" i="41"/>
  <c r="K200" i="41"/>
  <c r="D200" i="41"/>
  <c r="K199" i="41"/>
  <c r="D199" i="41"/>
  <c r="D196" i="41" s="1"/>
  <c r="K198" i="41"/>
  <c r="D198" i="41"/>
  <c r="K197" i="41"/>
  <c r="K195" i="41"/>
  <c r="D195" i="41"/>
  <c r="K194" i="41"/>
  <c r="D194" i="41"/>
  <c r="K193" i="41"/>
  <c r="D193" i="41"/>
  <c r="K192" i="41"/>
  <c r="D192" i="41"/>
  <c r="K191" i="41"/>
  <c r="D191" i="41"/>
  <c r="K190" i="41"/>
  <c r="D190" i="41"/>
  <c r="D188" i="41"/>
  <c r="K187" i="41"/>
  <c r="D187" i="41"/>
  <c r="K186" i="41"/>
  <c r="D186" i="41"/>
  <c r="K185" i="41"/>
  <c r="D185" i="41"/>
  <c r="K184" i="41"/>
  <c r="D184" i="41"/>
  <c r="K183" i="41"/>
  <c r="D183" i="41"/>
  <c r="K182" i="41"/>
  <c r="D181" i="41"/>
  <c r="K180" i="41"/>
  <c r="D180" i="41"/>
  <c r="K179" i="41"/>
  <c r="D179" i="41"/>
  <c r="K178" i="41"/>
  <c r="D178" i="41"/>
  <c r="K177" i="41"/>
  <c r="D177" i="41"/>
  <c r="K176" i="41"/>
  <c r="D176" i="41"/>
  <c r="K175" i="41"/>
  <c r="D175" i="41"/>
  <c r="D173" i="41" s="1"/>
  <c r="K172" i="41"/>
  <c r="D172" i="41"/>
  <c r="K171" i="41"/>
  <c r="D171" i="41"/>
  <c r="K170" i="41"/>
  <c r="D170" i="41"/>
  <c r="K169" i="41"/>
  <c r="D169" i="41"/>
  <c r="K168" i="41"/>
  <c r="D168" i="41"/>
  <c r="D166" i="41" s="1"/>
  <c r="K167" i="41"/>
  <c r="K165" i="41"/>
  <c r="D165" i="41"/>
  <c r="K164" i="41"/>
  <c r="D164" i="41"/>
  <c r="D158" i="41" s="1"/>
  <c r="K163" i="41"/>
  <c r="D163" i="41"/>
  <c r="K162" i="41"/>
  <c r="D162" i="41"/>
  <c r="K161" i="41"/>
  <c r="D161" i="41"/>
  <c r="K160" i="41"/>
  <c r="D160" i="41"/>
  <c r="K157" i="41"/>
  <c r="D157" i="41"/>
  <c r="K156" i="41"/>
  <c r="D156" i="41"/>
  <c r="K155" i="41"/>
  <c r="D155" i="41"/>
  <c r="K154" i="41"/>
  <c r="D154" i="41"/>
  <c r="K153" i="41"/>
  <c r="D153" i="41"/>
  <c r="D151" i="41" s="1"/>
  <c r="K152" i="41"/>
  <c r="K150" i="41"/>
  <c r="D150" i="41"/>
  <c r="K149" i="41"/>
  <c r="D149" i="41"/>
  <c r="K148" i="41"/>
  <c r="D148" i="41"/>
  <c r="K147" i="41"/>
  <c r="D147" i="41"/>
  <c r="K146" i="41"/>
  <c r="D146" i="41"/>
  <c r="D143" i="41" s="1"/>
  <c r="K145" i="41"/>
  <c r="D145" i="41"/>
  <c r="K142" i="41"/>
  <c r="D142" i="41"/>
  <c r="D136" i="41" s="1"/>
  <c r="K141" i="41"/>
  <c r="D141" i="41"/>
  <c r="K140" i="41"/>
  <c r="D140" i="41"/>
  <c r="K139" i="41"/>
  <c r="D139" i="41"/>
  <c r="K138" i="41"/>
  <c r="D138" i="41"/>
  <c r="K137" i="41"/>
  <c r="K135" i="41"/>
  <c r="D135" i="41"/>
  <c r="K134" i="41"/>
  <c r="D134" i="41"/>
  <c r="K133" i="41"/>
  <c r="D133" i="41"/>
  <c r="K132" i="41"/>
  <c r="D132" i="41"/>
  <c r="K131" i="41"/>
  <c r="D131" i="41"/>
  <c r="K130" i="41"/>
  <c r="D130" i="41"/>
  <c r="D128" i="41" s="1"/>
  <c r="K127" i="41"/>
  <c r="D127" i="41"/>
  <c r="K126" i="41"/>
  <c r="D126" i="41"/>
  <c r="K125" i="41"/>
  <c r="D125" i="41"/>
  <c r="K124" i="41"/>
  <c r="D124" i="41"/>
  <c r="K123" i="41"/>
  <c r="D123" i="41"/>
  <c r="D121" i="41" s="1"/>
  <c r="K122" i="41"/>
  <c r="K120" i="41"/>
  <c r="D120" i="41"/>
  <c r="K119" i="41"/>
  <c r="D119" i="41"/>
  <c r="K118" i="41"/>
  <c r="D118" i="41"/>
  <c r="K117" i="41"/>
  <c r="D117" i="41"/>
  <c r="D113" i="41" s="1"/>
  <c r="K116" i="41"/>
  <c r="D116" i="41"/>
  <c r="K115" i="41"/>
  <c r="D115" i="41"/>
  <c r="K112" i="41"/>
  <c r="D112" i="41"/>
  <c r="K111" i="41"/>
  <c r="D111" i="41"/>
  <c r="K110" i="41"/>
  <c r="D110" i="41"/>
  <c r="K109" i="41"/>
  <c r="D109" i="41"/>
  <c r="K108" i="41"/>
  <c r="D108" i="41"/>
  <c r="K107" i="41"/>
  <c r="D106" i="41"/>
  <c r="K105" i="41"/>
  <c r="D105" i="41"/>
  <c r="K104" i="41"/>
  <c r="D104" i="41"/>
  <c r="K103" i="41"/>
  <c r="D103" i="41"/>
  <c r="K102" i="41"/>
  <c r="D102" i="41"/>
  <c r="K101" i="41"/>
  <c r="D101" i="41"/>
  <c r="K100" i="41"/>
  <c r="D100" i="41"/>
  <c r="D98" i="41" s="1"/>
  <c r="K97" i="41"/>
  <c r="D97" i="41"/>
  <c r="K96" i="41"/>
  <c r="D96" i="41"/>
  <c r="K95" i="41"/>
  <c r="D95" i="41"/>
  <c r="K94" i="41"/>
  <c r="D94" i="41"/>
  <c r="D91" i="41" s="1"/>
  <c r="K93" i="41"/>
  <c r="D93" i="41"/>
  <c r="K92" i="41"/>
  <c r="K90" i="41"/>
  <c r="D90" i="41"/>
  <c r="K89" i="41"/>
  <c r="D89" i="41"/>
  <c r="K88" i="41"/>
  <c r="D88" i="41"/>
  <c r="K87" i="41"/>
  <c r="D87" i="41"/>
  <c r="K86" i="41"/>
  <c r="D86" i="41"/>
  <c r="K85" i="41"/>
  <c r="D85" i="41"/>
  <c r="K82" i="41"/>
  <c r="D82" i="41"/>
  <c r="K81" i="41"/>
  <c r="D81" i="41"/>
  <c r="K80" i="41"/>
  <c r="D80" i="41"/>
  <c r="K79" i="41"/>
  <c r="D79" i="41"/>
  <c r="K78" i="41"/>
  <c r="D78" i="41"/>
  <c r="D76" i="41" s="1"/>
  <c r="K77" i="41"/>
  <c r="K75" i="41"/>
  <c r="D75" i="41"/>
  <c r="K74" i="41"/>
  <c r="D74" i="41"/>
  <c r="K73" i="41"/>
  <c r="D73" i="41"/>
  <c r="K72" i="41"/>
  <c r="D72" i="41"/>
  <c r="K71" i="41"/>
  <c r="D71" i="41"/>
  <c r="K70" i="41"/>
  <c r="D70" i="41"/>
  <c r="K67" i="41"/>
  <c r="D67" i="41"/>
  <c r="K66" i="41"/>
  <c r="D66" i="41"/>
  <c r="D61" i="41" s="1"/>
  <c r="K65" i="41"/>
  <c r="D65" i="41"/>
  <c r="K64" i="41"/>
  <c r="D64" i="41"/>
  <c r="K63" i="41"/>
  <c r="D63" i="41"/>
  <c r="K62" i="41"/>
  <c r="K60" i="41"/>
  <c r="D60" i="41"/>
  <c r="K59" i="41"/>
  <c r="D59" i="41"/>
  <c r="K58" i="41"/>
  <c r="D58" i="41"/>
  <c r="K57" i="41"/>
  <c r="D57" i="41"/>
  <c r="K56" i="41"/>
  <c r="D56" i="41"/>
  <c r="K55" i="41"/>
  <c r="D55" i="41"/>
  <c r="K52" i="41"/>
  <c r="D52" i="41"/>
  <c r="K51" i="41"/>
  <c r="D51" i="41"/>
  <c r="K50" i="41"/>
  <c r="D50" i="41"/>
  <c r="K49" i="41"/>
  <c r="D49" i="41"/>
  <c r="K48" i="41"/>
  <c r="D48" i="41"/>
  <c r="D46" i="41" s="1"/>
  <c r="K47" i="41"/>
  <c r="K45" i="41"/>
  <c r="D45" i="41"/>
  <c r="K44" i="41"/>
  <c r="D44" i="41"/>
  <c r="K43" i="41"/>
  <c r="D43" i="41"/>
  <c r="K42" i="41"/>
  <c r="D42" i="41"/>
  <c r="K41" i="41"/>
  <c r="D41" i="41"/>
  <c r="K40" i="41"/>
  <c r="D40" i="41"/>
  <c r="K37" i="41"/>
  <c r="D37" i="41"/>
  <c r="D31" i="41" s="1"/>
  <c r="K36" i="41"/>
  <c r="D36" i="41"/>
  <c r="K35" i="41"/>
  <c r="D35" i="41"/>
  <c r="K34" i="41"/>
  <c r="D34" i="41"/>
  <c r="K33" i="41"/>
  <c r="D33" i="41"/>
  <c r="K32" i="41"/>
  <c r="K30" i="41"/>
  <c r="D30" i="41"/>
  <c r="K29" i="41"/>
  <c r="D29" i="41"/>
  <c r="K28" i="41"/>
  <c r="D28" i="41"/>
  <c r="K27" i="41"/>
  <c r="D27" i="41"/>
  <c r="K26" i="41"/>
  <c r="D26" i="41"/>
  <c r="K25" i="41"/>
  <c r="D25" i="41"/>
  <c r="K22" i="41"/>
  <c r="D22" i="41"/>
  <c r="K21" i="41"/>
  <c r="D21" i="41"/>
  <c r="K20" i="41"/>
  <c r="D20" i="41"/>
  <c r="K19" i="41"/>
  <c r="D19" i="41"/>
  <c r="D16" i="41" s="1"/>
  <c r="K18" i="41"/>
  <c r="D18" i="41"/>
  <c r="K17" i="41"/>
  <c r="K15" i="41"/>
  <c r="D15" i="41"/>
  <c r="K14" i="41"/>
  <c r="D14" i="41"/>
  <c r="K13" i="41"/>
  <c r="D13" i="41"/>
  <c r="K12" i="41"/>
  <c r="D12" i="41"/>
  <c r="K11" i="41"/>
  <c r="D11" i="41"/>
  <c r="K10" i="41"/>
  <c r="D10" i="41"/>
  <c r="D8" i="41" s="1"/>
  <c r="J404" i="40"/>
  <c r="I404" i="40"/>
  <c r="H404" i="40"/>
  <c r="G404" i="40"/>
  <c r="F404" i="40"/>
  <c r="E404" i="40"/>
  <c r="G406" i="40" s="1"/>
  <c r="C392" i="40"/>
  <c r="D391" i="40"/>
  <c r="C391" i="40"/>
  <c r="E391" i="40" s="1"/>
  <c r="B391" i="40"/>
  <c r="D390" i="40"/>
  <c r="C390" i="40"/>
  <c r="H390" i="40" s="1"/>
  <c r="B390" i="40"/>
  <c r="H389" i="40"/>
  <c r="H392" i="40" s="1"/>
  <c r="G389" i="40"/>
  <c r="G392" i="40" s="1"/>
  <c r="F389" i="40"/>
  <c r="F392" i="40" s="1"/>
  <c r="E389" i="40"/>
  <c r="E392" i="40" s="1"/>
  <c r="D389" i="40"/>
  <c r="C389" i="40"/>
  <c r="B389" i="40"/>
  <c r="D386" i="40"/>
  <c r="J378" i="40"/>
  <c r="J380" i="40" s="1"/>
  <c r="J394" i="40" s="1"/>
  <c r="I378" i="40"/>
  <c r="I380" i="40" s="1"/>
  <c r="I394" i="40" s="1"/>
  <c r="H378" i="40"/>
  <c r="H380" i="40" s="1"/>
  <c r="G378" i="40"/>
  <c r="G380" i="40" s="1"/>
  <c r="F378" i="40"/>
  <c r="F380" i="40" s="1"/>
  <c r="E378" i="40"/>
  <c r="E380" i="40" s="1"/>
  <c r="K375" i="40"/>
  <c r="D375" i="40"/>
  <c r="K374" i="40"/>
  <c r="D374" i="40"/>
  <c r="K373" i="40"/>
  <c r="D373" i="40"/>
  <c r="K372" i="40"/>
  <c r="D372" i="40"/>
  <c r="K371" i="40"/>
  <c r="D371" i="40"/>
  <c r="K370" i="40"/>
  <c r="D370" i="40"/>
  <c r="D368" i="40" s="1"/>
  <c r="K367" i="40"/>
  <c r="D367" i="40"/>
  <c r="D360" i="40" s="1"/>
  <c r="K366" i="40"/>
  <c r="D366" i="40"/>
  <c r="K365" i="40"/>
  <c r="D365" i="40"/>
  <c r="K364" i="40"/>
  <c r="D364" i="40"/>
  <c r="K363" i="40"/>
  <c r="D363" i="40"/>
  <c r="K362" i="40"/>
  <c r="D362" i="40"/>
  <c r="K359" i="40"/>
  <c r="D359" i="40"/>
  <c r="D352" i="40" s="1"/>
  <c r="K358" i="40"/>
  <c r="D358" i="40"/>
  <c r="K357" i="40"/>
  <c r="D357" i="40"/>
  <c r="K356" i="40"/>
  <c r="D356" i="40"/>
  <c r="K355" i="40"/>
  <c r="D355" i="40"/>
  <c r="K354" i="40"/>
  <c r="D354" i="40"/>
  <c r="K351" i="40"/>
  <c r="D351" i="40"/>
  <c r="K350" i="40"/>
  <c r="D350" i="40"/>
  <c r="K349" i="40"/>
  <c r="D349" i="40"/>
  <c r="K348" i="40"/>
  <c r="D348" i="40"/>
  <c r="K347" i="40"/>
  <c r="D347" i="40"/>
  <c r="K346" i="40"/>
  <c r="D346" i="40"/>
  <c r="D344" i="40"/>
  <c r="K343" i="40"/>
  <c r="D343" i="40"/>
  <c r="K342" i="40"/>
  <c r="D342" i="40"/>
  <c r="K341" i="40"/>
  <c r="D341" i="40"/>
  <c r="K340" i="40"/>
  <c r="D340" i="40"/>
  <c r="K339" i="40"/>
  <c r="D339" i="40"/>
  <c r="K338" i="40"/>
  <c r="D338" i="40"/>
  <c r="D336" i="40" s="1"/>
  <c r="K335" i="40"/>
  <c r="D335" i="40"/>
  <c r="K334" i="40"/>
  <c r="D334" i="40"/>
  <c r="K333" i="40"/>
  <c r="D333" i="40"/>
  <c r="K332" i="40"/>
  <c r="D332" i="40"/>
  <c r="K331" i="40"/>
  <c r="D331" i="40"/>
  <c r="D328" i="40" s="1"/>
  <c r="K330" i="40"/>
  <c r="D330" i="40"/>
  <c r="K327" i="40"/>
  <c r="D327" i="40"/>
  <c r="K326" i="40"/>
  <c r="D326" i="40"/>
  <c r="K325" i="40"/>
  <c r="D325" i="40"/>
  <c r="K324" i="40"/>
  <c r="D324" i="40"/>
  <c r="K323" i="40"/>
  <c r="D323" i="40"/>
  <c r="K322" i="40"/>
  <c r="D322" i="40"/>
  <c r="D320" i="40" s="1"/>
  <c r="K319" i="40"/>
  <c r="D319" i="40"/>
  <c r="K318" i="40"/>
  <c r="D318" i="40"/>
  <c r="K317" i="40"/>
  <c r="D317" i="40"/>
  <c r="K316" i="40"/>
  <c r="D316" i="40"/>
  <c r="K315" i="40"/>
  <c r="D315" i="40"/>
  <c r="K314" i="40"/>
  <c r="D314" i="40"/>
  <c r="D312" i="40" s="1"/>
  <c r="K311" i="40"/>
  <c r="D311" i="40"/>
  <c r="K310" i="40"/>
  <c r="D310" i="40"/>
  <c r="K309" i="40"/>
  <c r="D309" i="40"/>
  <c r="K308" i="40"/>
  <c r="D308" i="40"/>
  <c r="K307" i="40"/>
  <c r="D307" i="40"/>
  <c r="K306" i="40"/>
  <c r="D306" i="40"/>
  <c r="D304" i="40" s="1"/>
  <c r="K303" i="40"/>
  <c r="D303" i="40"/>
  <c r="K302" i="40"/>
  <c r="D302" i="40"/>
  <c r="K301" i="40"/>
  <c r="D301" i="40"/>
  <c r="K300" i="40"/>
  <c r="D300" i="40"/>
  <c r="K299" i="40"/>
  <c r="D299" i="40"/>
  <c r="K298" i="40"/>
  <c r="D298" i="40"/>
  <c r="D296" i="40" s="1"/>
  <c r="K295" i="40"/>
  <c r="D295" i="40"/>
  <c r="K294" i="40"/>
  <c r="D294" i="40"/>
  <c r="K293" i="40"/>
  <c r="D293" i="40"/>
  <c r="K292" i="40"/>
  <c r="D292" i="40"/>
  <c r="K291" i="40"/>
  <c r="D291" i="40"/>
  <c r="K290" i="40"/>
  <c r="D290" i="40"/>
  <c r="K287" i="40"/>
  <c r="D287" i="40"/>
  <c r="K286" i="40"/>
  <c r="D286" i="40"/>
  <c r="K285" i="40"/>
  <c r="D285" i="40"/>
  <c r="K284" i="40"/>
  <c r="D284" i="40"/>
  <c r="K283" i="40"/>
  <c r="D283" i="40"/>
  <c r="K282" i="40"/>
  <c r="D282" i="40"/>
  <c r="K279" i="40"/>
  <c r="D279" i="40"/>
  <c r="K278" i="40"/>
  <c r="D278" i="40"/>
  <c r="K277" i="40"/>
  <c r="D277" i="40"/>
  <c r="K276" i="40"/>
  <c r="D276" i="40"/>
  <c r="K275" i="40"/>
  <c r="D275" i="40"/>
  <c r="K274" i="40"/>
  <c r="D274" i="40"/>
  <c r="K271" i="40"/>
  <c r="D271" i="40"/>
  <c r="K270" i="40"/>
  <c r="D270" i="40"/>
  <c r="K269" i="40"/>
  <c r="D269" i="40"/>
  <c r="K268" i="40"/>
  <c r="D268" i="40"/>
  <c r="K267" i="40"/>
  <c r="D267" i="40"/>
  <c r="K266" i="40"/>
  <c r="D266" i="40"/>
  <c r="K263" i="40"/>
  <c r="D263" i="40"/>
  <c r="D256" i="40" s="1"/>
  <c r="K262" i="40"/>
  <c r="D262" i="40"/>
  <c r="K261" i="40"/>
  <c r="D261" i="40"/>
  <c r="K260" i="40"/>
  <c r="D260" i="40"/>
  <c r="K259" i="40"/>
  <c r="D259" i="40"/>
  <c r="K258" i="40"/>
  <c r="D258" i="40"/>
  <c r="K255" i="40"/>
  <c r="D255" i="40"/>
  <c r="K254" i="40"/>
  <c r="D254" i="40"/>
  <c r="K253" i="40"/>
  <c r="D253" i="40"/>
  <c r="K252" i="40"/>
  <c r="D252" i="40"/>
  <c r="K251" i="40"/>
  <c r="D251" i="40"/>
  <c r="K250" i="40"/>
  <c r="D250" i="40"/>
  <c r="D248" i="40"/>
  <c r="K247" i="40"/>
  <c r="D247" i="40"/>
  <c r="K246" i="40"/>
  <c r="D246" i="40"/>
  <c r="K245" i="40"/>
  <c r="D245" i="40"/>
  <c r="K244" i="40"/>
  <c r="D244" i="40"/>
  <c r="K243" i="40"/>
  <c r="D243" i="40"/>
  <c r="K242" i="40"/>
  <c r="D241" i="40"/>
  <c r="K240" i="40"/>
  <c r="D240" i="40"/>
  <c r="K239" i="40"/>
  <c r="D239" i="40"/>
  <c r="K238" i="40"/>
  <c r="D238" i="40"/>
  <c r="K237" i="40"/>
  <c r="D237" i="40"/>
  <c r="K236" i="40"/>
  <c r="D236" i="40"/>
  <c r="K235" i="40"/>
  <c r="D235" i="40"/>
  <c r="D233" i="40" s="1"/>
  <c r="K232" i="40"/>
  <c r="D232" i="40"/>
  <c r="K231" i="40"/>
  <c r="D231" i="40"/>
  <c r="K230" i="40"/>
  <c r="D230" i="40"/>
  <c r="K229" i="40"/>
  <c r="D229" i="40"/>
  <c r="K228" i="40"/>
  <c r="D228" i="40"/>
  <c r="D226" i="40" s="1"/>
  <c r="K227" i="40"/>
  <c r="K225" i="40"/>
  <c r="D225" i="40"/>
  <c r="K224" i="40"/>
  <c r="D224" i="40"/>
  <c r="K223" i="40"/>
  <c r="D223" i="40"/>
  <c r="K222" i="40"/>
  <c r="D222" i="40"/>
  <c r="K221" i="40"/>
  <c r="D221" i="40"/>
  <c r="D218" i="40" s="1"/>
  <c r="K220" i="40"/>
  <c r="D220" i="40"/>
  <c r="K217" i="40"/>
  <c r="D217" i="40"/>
  <c r="K216" i="40"/>
  <c r="D216" i="40"/>
  <c r="K215" i="40"/>
  <c r="D215" i="40"/>
  <c r="K214" i="40"/>
  <c r="D214" i="40"/>
  <c r="K213" i="40"/>
  <c r="D213" i="40"/>
  <c r="D211" i="40" s="1"/>
  <c r="K212" i="40"/>
  <c r="K210" i="40"/>
  <c r="D210" i="40"/>
  <c r="K209" i="40"/>
  <c r="D209" i="40"/>
  <c r="K208" i="40"/>
  <c r="D208" i="40"/>
  <c r="K207" i="40"/>
  <c r="D207" i="40"/>
  <c r="K206" i="40"/>
  <c r="D206" i="40"/>
  <c r="K205" i="40"/>
  <c r="D205" i="40"/>
  <c r="D203" i="40" s="1"/>
  <c r="K202" i="40"/>
  <c r="D202" i="40"/>
  <c r="K201" i="40"/>
  <c r="D201" i="40"/>
  <c r="K200" i="40"/>
  <c r="D200" i="40"/>
  <c r="K199" i="40"/>
  <c r="D199" i="40"/>
  <c r="K198" i="40"/>
  <c r="D198" i="40"/>
  <c r="D196" i="40" s="1"/>
  <c r="K197" i="40"/>
  <c r="K195" i="40"/>
  <c r="D195" i="40"/>
  <c r="K194" i="40"/>
  <c r="D194" i="40"/>
  <c r="K193" i="40"/>
  <c r="D193" i="40"/>
  <c r="K192" i="40"/>
  <c r="D192" i="40"/>
  <c r="K191" i="40"/>
  <c r="D191" i="40"/>
  <c r="D188" i="40" s="1"/>
  <c r="K190" i="40"/>
  <c r="D190" i="40"/>
  <c r="K187" i="40"/>
  <c r="D187" i="40"/>
  <c r="K186" i="40"/>
  <c r="D186" i="40"/>
  <c r="K185" i="40"/>
  <c r="D185" i="40"/>
  <c r="K184" i="40"/>
  <c r="D184" i="40"/>
  <c r="K183" i="40"/>
  <c r="D183" i="40"/>
  <c r="D181" i="40" s="1"/>
  <c r="K182" i="40"/>
  <c r="K180" i="40"/>
  <c r="D180" i="40"/>
  <c r="K179" i="40"/>
  <c r="D179" i="40"/>
  <c r="K178" i="40"/>
  <c r="D178" i="40"/>
  <c r="K177" i="40"/>
  <c r="D177" i="40"/>
  <c r="K176" i="40"/>
  <c r="D176" i="40"/>
  <c r="K175" i="40"/>
  <c r="D175" i="40"/>
  <c r="D173" i="40" s="1"/>
  <c r="K172" i="40"/>
  <c r="D172" i="40"/>
  <c r="K171" i="40"/>
  <c r="D171" i="40"/>
  <c r="K170" i="40"/>
  <c r="D170" i="40"/>
  <c r="K169" i="40"/>
  <c r="D169" i="40"/>
  <c r="K168" i="40"/>
  <c r="D168" i="40"/>
  <c r="D166" i="40" s="1"/>
  <c r="K167" i="40"/>
  <c r="K165" i="40"/>
  <c r="D165" i="40"/>
  <c r="K164" i="40"/>
  <c r="D164" i="40"/>
  <c r="K163" i="40"/>
  <c r="D163" i="40"/>
  <c r="D158" i="40" s="1"/>
  <c r="K162" i="40"/>
  <c r="D162" i="40"/>
  <c r="K161" i="40"/>
  <c r="D161" i="40"/>
  <c r="K160" i="40"/>
  <c r="D160" i="40"/>
  <c r="K157" i="40"/>
  <c r="D157" i="40"/>
  <c r="K156" i="40"/>
  <c r="D156" i="40"/>
  <c r="K155" i="40"/>
  <c r="D155" i="40"/>
  <c r="K154" i="40"/>
  <c r="D154" i="40"/>
  <c r="D151" i="40" s="1"/>
  <c r="K153" i="40"/>
  <c r="D153" i="40"/>
  <c r="K152" i="40"/>
  <c r="K150" i="40"/>
  <c r="D150" i="40"/>
  <c r="K149" i="40"/>
  <c r="D149" i="40"/>
  <c r="K148" i="40"/>
  <c r="D148" i="40"/>
  <c r="K147" i="40"/>
  <c r="D147" i="40"/>
  <c r="K146" i="40"/>
  <c r="D146" i="40"/>
  <c r="K145" i="40"/>
  <c r="D145" i="40"/>
  <c r="D143" i="40" s="1"/>
  <c r="K142" i="40"/>
  <c r="D142" i="40"/>
  <c r="K141" i="40"/>
  <c r="D141" i="40"/>
  <c r="K140" i="40"/>
  <c r="D140" i="40"/>
  <c r="K139" i="40"/>
  <c r="D139" i="40"/>
  <c r="K138" i="40"/>
  <c r="D138" i="40"/>
  <c r="D136" i="40" s="1"/>
  <c r="K137" i="40"/>
  <c r="K135" i="40"/>
  <c r="D135" i="40"/>
  <c r="K134" i="40"/>
  <c r="D134" i="40"/>
  <c r="K133" i="40"/>
  <c r="D133" i="40"/>
  <c r="K132" i="40"/>
  <c r="D132" i="40"/>
  <c r="K131" i="40"/>
  <c r="D131" i="40"/>
  <c r="D128" i="40" s="1"/>
  <c r="K130" i="40"/>
  <c r="D130" i="40"/>
  <c r="K127" i="40"/>
  <c r="D127" i="40"/>
  <c r="K126" i="40"/>
  <c r="D126" i="40"/>
  <c r="K125" i="40"/>
  <c r="D125" i="40"/>
  <c r="K124" i="40"/>
  <c r="D124" i="40"/>
  <c r="K123" i="40"/>
  <c r="D123" i="40"/>
  <c r="D121" i="40" s="1"/>
  <c r="K122" i="40"/>
  <c r="K120" i="40"/>
  <c r="D120" i="40"/>
  <c r="K119" i="40"/>
  <c r="D119" i="40"/>
  <c r="K118" i="40"/>
  <c r="D118" i="40"/>
  <c r="K117" i="40"/>
  <c r="D117" i="40"/>
  <c r="K116" i="40"/>
  <c r="D116" i="40"/>
  <c r="K115" i="40"/>
  <c r="D115" i="40"/>
  <c r="D113" i="40" s="1"/>
  <c r="K112" i="40"/>
  <c r="D112" i="40"/>
  <c r="K111" i="40"/>
  <c r="D111" i="40"/>
  <c r="K110" i="40"/>
  <c r="D110" i="40"/>
  <c r="K109" i="40"/>
  <c r="D109" i="40"/>
  <c r="K108" i="40"/>
  <c r="D108" i="40"/>
  <c r="D106" i="40" s="1"/>
  <c r="K107" i="40"/>
  <c r="K105" i="40"/>
  <c r="D105" i="40"/>
  <c r="D98" i="40" s="1"/>
  <c r="K104" i="40"/>
  <c r="D104" i="40"/>
  <c r="K103" i="40"/>
  <c r="D103" i="40"/>
  <c r="K102" i="40"/>
  <c r="D102" i="40"/>
  <c r="K101" i="40"/>
  <c r="D101" i="40"/>
  <c r="K100" i="40"/>
  <c r="D100" i="40"/>
  <c r="K97" i="40"/>
  <c r="D97" i="40"/>
  <c r="D91" i="40" s="1"/>
  <c r="K96" i="40"/>
  <c r="D96" i="40"/>
  <c r="K95" i="40"/>
  <c r="D95" i="40"/>
  <c r="K94" i="40"/>
  <c r="D94" i="40"/>
  <c r="K93" i="40"/>
  <c r="D93" i="40"/>
  <c r="K92" i="40"/>
  <c r="K90" i="40"/>
  <c r="D90" i="40"/>
  <c r="K89" i="40"/>
  <c r="D89" i="40"/>
  <c r="K88" i="40"/>
  <c r="D88" i="40"/>
  <c r="K87" i="40"/>
  <c r="D87" i="40"/>
  <c r="K86" i="40"/>
  <c r="D86" i="40"/>
  <c r="K85" i="40"/>
  <c r="D85" i="40"/>
  <c r="K82" i="40"/>
  <c r="D82" i="40"/>
  <c r="K81" i="40"/>
  <c r="D81" i="40"/>
  <c r="K80" i="40"/>
  <c r="D80" i="40"/>
  <c r="K79" i="40"/>
  <c r="D79" i="40"/>
  <c r="K78" i="40"/>
  <c r="D78" i="40"/>
  <c r="K77" i="40"/>
  <c r="D76" i="40"/>
  <c r="K75" i="40"/>
  <c r="D75" i="40"/>
  <c r="K74" i="40"/>
  <c r="D74" i="40"/>
  <c r="K73" i="40"/>
  <c r="D73" i="40"/>
  <c r="K72" i="40"/>
  <c r="D72" i="40"/>
  <c r="K71" i="40"/>
  <c r="D71" i="40"/>
  <c r="K70" i="40"/>
  <c r="D70" i="40"/>
  <c r="K67" i="40"/>
  <c r="D67" i="40"/>
  <c r="K66" i="40"/>
  <c r="D66" i="40"/>
  <c r="K65" i="40"/>
  <c r="D65" i="40"/>
  <c r="K64" i="40"/>
  <c r="D64" i="40"/>
  <c r="K63" i="40"/>
  <c r="D63" i="40"/>
  <c r="K62" i="40"/>
  <c r="D61" i="40"/>
  <c r="K60" i="40"/>
  <c r="D60" i="40"/>
  <c r="K59" i="40"/>
  <c r="D59" i="40"/>
  <c r="K58" i="40"/>
  <c r="D58" i="40"/>
  <c r="K57" i="40"/>
  <c r="D57" i="40"/>
  <c r="K56" i="40"/>
  <c r="D56" i="40"/>
  <c r="K55" i="40"/>
  <c r="D55" i="40"/>
  <c r="K52" i="40"/>
  <c r="D52" i="40"/>
  <c r="K51" i="40"/>
  <c r="D51" i="40"/>
  <c r="K50" i="40"/>
  <c r="D50" i="40"/>
  <c r="K49" i="40"/>
  <c r="D49" i="40"/>
  <c r="K48" i="40"/>
  <c r="D48" i="40"/>
  <c r="D46" i="40" s="1"/>
  <c r="K47" i="40"/>
  <c r="K45" i="40"/>
  <c r="D45" i="40"/>
  <c r="K44" i="40"/>
  <c r="D44" i="40"/>
  <c r="K43" i="40"/>
  <c r="D43" i="40"/>
  <c r="K42" i="40"/>
  <c r="D42" i="40"/>
  <c r="K41" i="40"/>
  <c r="D41" i="40"/>
  <c r="K40" i="40"/>
  <c r="D40" i="40"/>
  <c r="K37" i="40"/>
  <c r="D37" i="40"/>
  <c r="K36" i="40"/>
  <c r="D36" i="40"/>
  <c r="K35" i="40"/>
  <c r="D35" i="40"/>
  <c r="K34" i="40"/>
  <c r="D34" i="40"/>
  <c r="K33" i="40"/>
  <c r="D33" i="40"/>
  <c r="D31" i="40" s="1"/>
  <c r="K32" i="40"/>
  <c r="K30" i="40"/>
  <c r="D30" i="40"/>
  <c r="K29" i="40"/>
  <c r="D29" i="40"/>
  <c r="K28" i="40"/>
  <c r="D28" i="40"/>
  <c r="K27" i="40"/>
  <c r="D27" i="40"/>
  <c r="K26" i="40"/>
  <c r="D26" i="40"/>
  <c r="D23" i="40" s="1"/>
  <c r="K25" i="40"/>
  <c r="D25" i="40"/>
  <c r="K22" i="40"/>
  <c r="D22" i="40"/>
  <c r="K21" i="40"/>
  <c r="D21" i="40"/>
  <c r="K20" i="40"/>
  <c r="D20" i="40"/>
  <c r="K19" i="40"/>
  <c r="D19" i="40"/>
  <c r="K18" i="40"/>
  <c r="D18" i="40"/>
  <c r="D16" i="40" s="1"/>
  <c r="K17" i="40"/>
  <c r="K15" i="40"/>
  <c r="D15" i="40"/>
  <c r="K14" i="40"/>
  <c r="D14" i="40"/>
  <c r="K13" i="40"/>
  <c r="D13" i="40"/>
  <c r="K12" i="40"/>
  <c r="D12" i="40"/>
  <c r="K11" i="40"/>
  <c r="D11" i="40"/>
  <c r="K10" i="40"/>
  <c r="D10" i="40"/>
  <c r="D8" i="40" s="1"/>
  <c r="J404" i="39"/>
  <c r="I404" i="39"/>
  <c r="H404" i="39"/>
  <c r="G404" i="39"/>
  <c r="F404" i="39"/>
  <c r="E404" i="39"/>
  <c r="G406" i="39" s="1"/>
  <c r="D391" i="39"/>
  <c r="C391" i="39"/>
  <c r="H391" i="39" s="1"/>
  <c r="B391" i="39"/>
  <c r="G390" i="39"/>
  <c r="D390" i="39"/>
  <c r="C390" i="39"/>
  <c r="H390" i="39" s="1"/>
  <c r="B390" i="39"/>
  <c r="H389" i="39"/>
  <c r="H392" i="39" s="1"/>
  <c r="G389" i="39"/>
  <c r="G392" i="39" s="1"/>
  <c r="F389" i="39"/>
  <c r="F392" i="39" s="1"/>
  <c r="E389" i="39"/>
  <c r="E392" i="39" s="1"/>
  <c r="D389" i="39"/>
  <c r="C389" i="39"/>
  <c r="C392" i="39" s="1"/>
  <c r="B389" i="39"/>
  <c r="D386" i="39"/>
  <c r="J378" i="39"/>
  <c r="J380" i="39" s="1"/>
  <c r="J394" i="39" s="1"/>
  <c r="I378" i="39"/>
  <c r="I380" i="39" s="1"/>
  <c r="I394" i="39" s="1"/>
  <c r="H378" i="39"/>
  <c r="H380" i="39" s="1"/>
  <c r="G378" i="39"/>
  <c r="G380" i="39" s="1"/>
  <c r="F378" i="39"/>
  <c r="F380" i="39" s="1"/>
  <c r="E378" i="39"/>
  <c r="E380" i="39" s="1"/>
  <c r="K375" i="39"/>
  <c r="D375" i="39"/>
  <c r="K374" i="39"/>
  <c r="D374" i="39"/>
  <c r="K373" i="39"/>
  <c r="D373" i="39"/>
  <c r="K372" i="39"/>
  <c r="D372" i="39"/>
  <c r="K371" i="39"/>
  <c r="D371" i="39"/>
  <c r="K370" i="39"/>
  <c r="D370" i="39"/>
  <c r="D368" i="39" s="1"/>
  <c r="K367" i="39"/>
  <c r="D367" i="39"/>
  <c r="D360" i="39" s="1"/>
  <c r="K366" i="39"/>
  <c r="D366" i="39"/>
  <c r="K365" i="39"/>
  <c r="D365" i="39"/>
  <c r="K364" i="39"/>
  <c r="D364" i="39"/>
  <c r="K363" i="39"/>
  <c r="D363" i="39"/>
  <c r="K362" i="39"/>
  <c r="D362" i="39"/>
  <c r="K359" i="39"/>
  <c r="D359" i="39"/>
  <c r="D352" i="39" s="1"/>
  <c r="K358" i="39"/>
  <c r="D358" i="39"/>
  <c r="K357" i="39"/>
  <c r="D357" i="39"/>
  <c r="K356" i="39"/>
  <c r="D356" i="39"/>
  <c r="K355" i="39"/>
  <c r="D355" i="39"/>
  <c r="K354" i="39"/>
  <c r="D354" i="39"/>
  <c r="K351" i="39"/>
  <c r="D351" i="39"/>
  <c r="K350" i="39"/>
  <c r="D350" i="39"/>
  <c r="K349" i="39"/>
  <c r="D349" i="39"/>
  <c r="K348" i="39"/>
  <c r="D348" i="39"/>
  <c r="K347" i="39"/>
  <c r="D347" i="39"/>
  <c r="K346" i="39"/>
  <c r="D346" i="39"/>
  <c r="D344" i="39"/>
  <c r="K343" i="39"/>
  <c r="D343" i="39"/>
  <c r="K342" i="39"/>
  <c r="D342" i="39"/>
  <c r="K341" i="39"/>
  <c r="D341" i="39"/>
  <c r="K340" i="39"/>
  <c r="D340" i="39"/>
  <c r="K339" i="39"/>
  <c r="D339" i="39"/>
  <c r="K338" i="39"/>
  <c r="D338" i="39"/>
  <c r="D336" i="39" s="1"/>
  <c r="K335" i="39"/>
  <c r="D335" i="39"/>
  <c r="K334" i="39"/>
  <c r="D334" i="39"/>
  <c r="K333" i="39"/>
  <c r="D333" i="39"/>
  <c r="K332" i="39"/>
  <c r="D332" i="39"/>
  <c r="K331" i="39"/>
  <c r="D331" i="39"/>
  <c r="D328" i="39" s="1"/>
  <c r="K330" i="39"/>
  <c r="D330" i="39"/>
  <c r="K327" i="39"/>
  <c r="D327" i="39"/>
  <c r="K326" i="39"/>
  <c r="D326" i="39"/>
  <c r="K325" i="39"/>
  <c r="D325" i="39"/>
  <c r="K324" i="39"/>
  <c r="D324" i="39"/>
  <c r="K323" i="39"/>
  <c r="D323" i="39"/>
  <c r="K322" i="39"/>
  <c r="D322" i="39"/>
  <c r="D320" i="39" s="1"/>
  <c r="K319" i="39"/>
  <c r="D319" i="39"/>
  <c r="K318" i="39"/>
  <c r="D318" i="39"/>
  <c r="K317" i="39"/>
  <c r="D317" i="39"/>
  <c r="K316" i="39"/>
  <c r="D316" i="39"/>
  <c r="K315" i="39"/>
  <c r="D315" i="39"/>
  <c r="K314" i="39"/>
  <c r="D314" i="39"/>
  <c r="D312" i="39" s="1"/>
  <c r="K311" i="39"/>
  <c r="D311" i="39"/>
  <c r="K310" i="39"/>
  <c r="D310" i="39"/>
  <c r="K309" i="39"/>
  <c r="D309" i="39"/>
  <c r="K308" i="39"/>
  <c r="D308" i="39"/>
  <c r="K307" i="39"/>
  <c r="D307" i="39"/>
  <c r="K306" i="39"/>
  <c r="D306" i="39"/>
  <c r="D304" i="39" s="1"/>
  <c r="K303" i="39"/>
  <c r="D303" i="39"/>
  <c r="K302" i="39"/>
  <c r="D302" i="39"/>
  <c r="K301" i="39"/>
  <c r="D301" i="39"/>
  <c r="K300" i="39"/>
  <c r="D300" i="39"/>
  <c r="K299" i="39"/>
  <c r="D299" i="39"/>
  <c r="K298" i="39"/>
  <c r="D298" i="39"/>
  <c r="D296" i="39" s="1"/>
  <c r="K295" i="39"/>
  <c r="D295" i="39"/>
  <c r="K294" i="39"/>
  <c r="D294" i="39"/>
  <c r="K293" i="39"/>
  <c r="D293" i="39"/>
  <c r="K292" i="39"/>
  <c r="D292" i="39"/>
  <c r="K291" i="39"/>
  <c r="D291" i="39"/>
  <c r="K290" i="39"/>
  <c r="D290" i="39"/>
  <c r="K287" i="39"/>
  <c r="D287" i="39"/>
  <c r="K286" i="39"/>
  <c r="D286" i="39"/>
  <c r="K285" i="39"/>
  <c r="D285" i="39"/>
  <c r="K284" i="39"/>
  <c r="D284" i="39"/>
  <c r="K283" i="39"/>
  <c r="D283" i="39"/>
  <c r="K282" i="39"/>
  <c r="D282" i="39"/>
  <c r="K279" i="39"/>
  <c r="D279" i="39"/>
  <c r="K278" i="39"/>
  <c r="D278" i="39"/>
  <c r="K277" i="39"/>
  <c r="D277" i="39"/>
  <c r="K276" i="39"/>
  <c r="D276" i="39"/>
  <c r="K275" i="39"/>
  <c r="D275" i="39"/>
  <c r="K274" i="39"/>
  <c r="D274" i="39"/>
  <c r="K271" i="39"/>
  <c r="D271" i="39"/>
  <c r="K270" i="39"/>
  <c r="D270" i="39"/>
  <c r="K269" i="39"/>
  <c r="D269" i="39"/>
  <c r="K268" i="39"/>
  <c r="D268" i="39"/>
  <c r="K267" i="39"/>
  <c r="D267" i="39"/>
  <c r="K266" i="39"/>
  <c r="D266" i="39"/>
  <c r="K263" i="39"/>
  <c r="D263" i="39"/>
  <c r="D256" i="39" s="1"/>
  <c r="K262" i="39"/>
  <c r="D262" i="39"/>
  <c r="K261" i="39"/>
  <c r="D261" i="39"/>
  <c r="K260" i="39"/>
  <c r="D260" i="39"/>
  <c r="K259" i="39"/>
  <c r="D259" i="39"/>
  <c r="K258" i="39"/>
  <c r="D258" i="39"/>
  <c r="K255" i="39"/>
  <c r="D255" i="39"/>
  <c r="K254" i="39"/>
  <c r="D254" i="39"/>
  <c r="K253" i="39"/>
  <c r="D253" i="39"/>
  <c r="K252" i="39"/>
  <c r="D252" i="39"/>
  <c r="K251" i="39"/>
  <c r="D251" i="39"/>
  <c r="K250" i="39"/>
  <c r="D250" i="39"/>
  <c r="D248" i="39"/>
  <c r="K247" i="39"/>
  <c r="D247" i="39"/>
  <c r="K246" i="39"/>
  <c r="D246" i="39"/>
  <c r="K245" i="39"/>
  <c r="D245" i="39"/>
  <c r="K244" i="39"/>
  <c r="D244" i="39"/>
  <c r="K243" i="39"/>
  <c r="D243" i="39"/>
  <c r="K242" i="39"/>
  <c r="D241" i="39"/>
  <c r="K240" i="39"/>
  <c r="D240" i="39"/>
  <c r="K239" i="39"/>
  <c r="D239" i="39"/>
  <c r="K238" i="39"/>
  <c r="D238" i="39"/>
  <c r="K237" i="39"/>
  <c r="D237" i="39"/>
  <c r="K236" i="39"/>
  <c r="D236" i="39"/>
  <c r="K235" i="39"/>
  <c r="D235" i="39"/>
  <c r="D233" i="39" s="1"/>
  <c r="K232" i="39"/>
  <c r="D232" i="39"/>
  <c r="K231" i="39"/>
  <c r="D231" i="39"/>
  <c r="K230" i="39"/>
  <c r="D230" i="39"/>
  <c r="K229" i="39"/>
  <c r="D229" i="39"/>
  <c r="K228" i="39"/>
  <c r="D228" i="39"/>
  <c r="D226" i="39" s="1"/>
  <c r="K227" i="39"/>
  <c r="K225" i="39"/>
  <c r="D225" i="39"/>
  <c r="K224" i="39"/>
  <c r="D224" i="39"/>
  <c r="K223" i="39"/>
  <c r="D223" i="39"/>
  <c r="K222" i="39"/>
  <c r="D222" i="39"/>
  <c r="K221" i="39"/>
  <c r="D221" i="39"/>
  <c r="D218" i="39" s="1"/>
  <c r="K220" i="39"/>
  <c r="D220" i="39"/>
  <c r="K217" i="39"/>
  <c r="D217" i="39"/>
  <c r="K216" i="39"/>
  <c r="D216" i="39"/>
  <c r="K215" i="39"/>
  <c r="D215" i="39"/>
  <c r="K214" i="39"/>
  <c r="D214" i="39"/>
  <c r="K213" i="39"/>
  <c r="D213" i="39"/>
  <c r="D211" i="39" s="1"/>
  <c r="K212" i="39"/>
  <c r="K210" i="39"/>
  <c r="D210" i="39"/>
  <c r="K209" i="39"/>
  <c r="D209" i="39"/>
  <c r="K208" i="39"/>
  <c r="D208" i="39"/>
  <c r="K207" i="39"/>
  <c r="D207" i="39"/>
  <c r="K206" i="39"/>
  <c r="D206" i="39"/>
  <c r="K205" i="39"/>
  <c r="D205" i="39"/>
  <c r="D203" i="39" s="1"/>
  <c r="K202" i="39"/>
  <c r="D202" i="39"/>
  <c r="K201" i="39"/>
  <c r="D201" i="39"/>
  <c r="K200" i="39"/>
  <c r="D200" i="39"/>
  <c r="K199" i="39"/>
  <c r="D199" i="39"/>
  <c r="K198" i="39"/>
  <c r="D198" i="39"/>
  <c r="D196" i="39" s="1"/>
  <c r="K197" i="39"/>
  <c r="K195" i="39"/>
  <c r="D195" i="39"/>
  <c r="K194" i="39"/>
  <c r="D194" i="39"/>
  <c r="K193" i="39"/>
  <c r="D193" i="39"/>
  <c r="K192" i="39"/>
  <c r="D192" i="39"/>
  <c r="K191" i="39"/>
  <c r="D191" i="39"/>
  <c r="K190" i="39"/>
  <c r="D190" i="39"/>
  <c r="D188" i="39" s="1"/>
  <c r="K187" i="39"/>
  <c r="D187" i="39"/>
  <c r="K186" i="39"/>
  <c r="D186" i="39"/>
  <c r="K185" i="39"/>
  <c r="D185" i="39"/>
  <c r="K184" i="39"/>
  <c r="D184" i="39"/>
  <c r="K183" i="39"/>
  <c r="D183" i="39"/>
  <c r="D181" i="39" s="1"/>
  <c r="K182" i="39"/>
  <c r="K180" i="39"/>
  <c r="D180" i="39"/>
  <c r="K179" i="39"/>
  <c r="D179" i="39"/>
  <c r="K178" i="39"/>
  <c r="D178" i="39"/>
  <c r="K177" i="39"/>
  <c r="D177" i="39"/>
  <c r="K176" i="39"/>
  <c r="D176" i="39"/>
  <c r="K175" i="39"/>
  <c r="D175" i="39"/>
  <c r="D173" i="39" s="1"/>
  <c r="K172" i="39"/>
  <c r="D172" i="39"/>
  <c r="K171" i="39"/>
  <c r="D171" i="39"/>
  <c r="K170" i="39"/>
  <c r="D170" i="39"/>
  <c r="K169" i="39"/>
  <c r="D169" i="39"/>
  <c r="K168" i="39"/>
  <c r="D168" i="39"/>
  <c r="D166" i="39" s="1"/>
  <c r="K167" i="39"/>
  <c r="K165" i="39"/>
  <c r="D165" i="39"/>
  <c r="K164" i="39"/>
  <c r="D164" i="39"/>
  <c r="K163" i="39"/>
  <c r="D163" i="39"/>
  <c r="K162" i="39"/>
  <c r="D162" i="39"/>
  <c r="K161" i="39"/>
  <c r="D161" i="39"/>
  <c r="K160" i="39"/>
  <c r="D160" i="39"/>
  <c r="D158" i="39" s="1"/>
  <c r="K157" i="39"/>
  <c r="D157" i="39"/>
  <c r="K156" i="39"/>
  <c r="D156" i="39"/>
  <c r="K155" i="39"/>
  <c r="D155" i="39"/>
  <c r="K154" i="39"/>
  <c r="D154" i="39"/>
  <c r="K153" i="39"/>
  <c r="D153" i="39"/>
  <c r="D151" i="39" s="1"/>
  <c r="K152" i="39"/>
  <c r="K150" i="39"/>
  <c r="D150" i="39"/>
  <c r="K149" i="39"/>
  <c r="D149" i="39"/>
  <c r="K148" i="39"/>
  <c r="D148" i="39"/>
  <c r="K147" i="39"/>
  <c r="D147" i="39"/>
  <c r="K146" i="39"/>
  <c r="D146" i="39"/>
  <c r="D143" i="39" s="1"/>
  <c r="K145" i="39"/>
  <c r="D145" i="39"/>
  <c r="K142" i="39"/>
  <c r="D142" i="39"/>
  <c r="K141" i="39"/>
  <c r="D141" i="39"/>
  <c r="K140" i="39"/>
  <c r="D140" i="39"/>
  <c r="K139" i="39"/>
  <c r="D139" i="39"/>
  <c r="K138" i="39"/>
  <c r="D138" i="39"/>
  <c r="D136" i="39" s="1"/>
  <c r="K137" i="39"/>
  <c r="K135" i="39"/>
  <c r="D135" i="39"/>
  <c r="K134" i="39"/>
  <c r="D134" i="39"/>
  <c r="K133" i="39"/>
  <c r="D133" i="39"/>
  <c r="K132" i="39"/>
  <c r="D132" i="39"/>
  <c r="K131" i="39"/>
  <c r="D131" i="39"/>
  <c r="K130" i="39"/>
  <c r="D130" i="39"/>
  <c r="D128" i="39" s="1"/>
  <c r="K127" i="39"/>
  <c r="D127" i="39"/>
  <c r="K126" i="39"/>
  <c r="D126" i="39"/>
  <c r="K125" i="39"/>
  <c r="D125" i="39"/>
  <c r="K124" i="39"/>
  <c r="D124" i="39"/>
  <c r="K123" i="39"/>
  <c r="D123" i="39"/>
  <c r="D121" i="39" s="1"/>
  <c r="K122" i="39"/>
  <c r="K120" i="39"/>
  <c r="D120" i="39"/>
  <c r="K119" i="39"/>
  <c r="D119" i="39"/>
  <c r="K118" i="39"/>
  <c r="D118" i="39"/>
  <c r="D113" i="39" s="1"/>
  <c r="K117" i="39"/>
  <c r="D117" i="39"/>
  <c r="K116" i="39"/>
  <c r="D116" i="39"/>
  <c r="K115" i="39"/>
  <c r="D115" i="39"/>
  <c r="K112" i="39"/>
  <c r="D112" i="39"/>
  <c r="K111" i="39"/>
  <c r="D111" i="39"/>
  <c r="K110" i="39"/>
  <c r="D110" i="39"/>
  <c r="K109" i="39"/>
  <c r="D109" i="39"/>
  <c r="K108" i="39"/>
  <c r="D108" i="39"/>
  <c r="D106" i="39" s="1"/>
  <c r="K107" i="39"/>
  <c r="K105" i="39"/>
  <c r="D105" i="39"/>
  <c r="D98" i="39" s="1"/>
  <c r="K104" i="39"/>
  <c r="D104" i="39"/>
  <c r="K103" i="39"/>
  <c r="D103" i="39"/>
  <c r="K102" i="39"/>
  <c r="D102" i="39"/>
  <c r="K101" i="39"/>
  <c r="D101" i="39"/>
  <c r="K100" i="39"/>
  <c r="D100" i="39"/>
  <c r="K97" i="39"/>
  <c r="D97" i="39"/>
  <c r="D91" i="39" s="1"/>
  <c r="K96" i="39"/>
  <c r="D96" i="39"/>
  <c r="K95" i="39"/>
  <c r="D95" i="39"/>
  <c r="K94" i="39"/>
  <c r="D94" i="39"/>
  <c r="K93" i="39"/>
  <c r="D93" i="39"/>
  <c r="K92" i="39"/>
  <c r="K90" i="39"/>
  <c r="D90" i="39"/>
  <c r="K89" i="39"/>
  <c r="D89" i="39"/>
  <c r="K88" i="39"/>
  <c r="D88" i="39"/>
  <c r="K87" i="39"/>
  <c r="D87" i="39"/>
  <c r="K86" i="39"/>
  <c r="D86" i="39"/>
  <c r="K85" i="39"/>
  <c r="D85" i="39"/>
  <c r="K82" i="39"/>
  <c r="D82" i="39"/>
  <c r="K81" i="39"/>
  <c r="D81" i="39"/>
  <c r="K80" i="39"/>
  <c r="D80" i="39"/>
  <c r="K79" i="39"/>
  <c r="D79" i="39"/>
  <c r="K78" i="39"/>
  <c r="D78" i="39"/>
  <c r="K77" i="39"/>
  <c r="D76" i="39"/>
  <c r="K75" i="39"/>
  <c r="D75" i="39"/>
  <c r="K74" i="39"/>
  <c r="D74" i="39"/>
  <c r="K73" i="39"/>
  <c r="D73" i="39"/>
  <c r="K72" i="39"/>
  <c r="D72" i="39"/>
  <c r="K71" i="39"/>
  <c r="D71" i="39"/>
  <c r="K70" i="39"/>
  <c r="D70" i="39"/>
  <c r="K67" i="39"/>
  <c r="D67" i="39"/>
  <c r="K66" i="39"/>
  <c r="D66" i="39"/>
  <c r="K65" i="39"/>
  <c r="D65" i="39"/>
  <c r="K64" i="39"/>
  <c r="D64" i="39"/>
  <c r="K63" i="39"/>
  <c r="D63" i="39"/>
  <c r="K62" i="39"/>
  <c r="D61" i="39"/>
  <c r="K60" i="39"/>
  <c r="D60" i="39"/>
  <c r="K59" i="39"/>
  <c r="D59" i="39"/>
  <c r="K58" i="39"/>
  <c r="D58" i="39"/>
  <c r="K57" i="39"/>
  <c r="D57" i="39"/>
  <c r="K56" i="39"/>
  <c r="D56" i="39"/>
  <c r="K55" i="39"/>
  <c r="D55" i="39"/>
  <c r="K52" i="39"/>
  <c r="D52" i="39"/>
  <c r="K51" i="39"/>
  <c r="D51" i="39"/>
  <c r="K50" i="39"/>
  <c r="D50" i="39"/>
  <c r="K49" i="39"/>
  <c r="D49" i="39"/>
  <c r="K48" i="39"/>
  <c r="D48" i="39"/>
  <c r="D46" i="39" s="1"/>
  <c r="K47" i="39"/>
  <c r="K45" i="39"/>
  <c r="D45" i="39"/>
  <c r="K44" i="39"/>
  <c r="D44" i="39"/>
  <c r="K43" i="39"/>
  <c r="D43" i="39"/>
  <c r="K42" i="39"/>
  <c r="D42" i="39"/>
  <c r="K41" i="39"/>
  <c r="D41" i="39"/>
  <c r="K40" i="39"/>
  <c r="D40" i="39"/>
  <c r="K37" i="39"/>
  <c r="D37" i="39"/>
  <c r="K36" i="39"/>
  <c r="D36" i="39"/>
  <c r="K35" i="39"/>
  <c r="D35" i="39"/>
  <c r="K34" i="39"/>
  <c r="D34" i="39"/>
  <c r="K33" i="39"/>
  <c r="D33" i="39"/>
  <c r="D31" i="39" s="1"/>
  <c r="K32" i="39"/>
  <c r="K30" i="39"/>
  <c r="D30" i="39"/>
  <c r="K29" i="39"/>
  <c r="D29" i="39"/>
  <c r="K28" i="39"/>
  <c r="D28" i="39"/>
  <c r="K27" i="39"/>
  <c r="D27" i="39"/>
  <c r="K26" i="39"/>
  <c r="D26" i="39"/>
  <c r="D23" i="39" s="1"/>
  <c r="K25" i="39"/>
  <c r="D25" i="39"/>
  <c r="K22" i="39"/>
  <c r="D22" i="39"/>
  <c r="K21" i="39"/>
  <c r="D21" i="39"/>
  <c r="K20" i="39"/>
  <c r="D20" i="39"/>
  <c r="K19" i="39"/>
  <c r="D19" i="39"/>
  <c r="D16" i="39" s="1"/>
  <c r="K18" i="39"/>
  <c r="D18" i="39"/>
  <c r="K17" i="39"/>
  <c r="K15" i="39"/>
  <c r="D15" i="39"/>
  <c r="K14" i="39"/>
  <c r="D14" i="39"/>
  <c r="K13" i="39"/>
  <c r="D13" i="39"/>
  <c r="K12" i="39"/>
  <c r="D12" i="39"/>
  <c r="K11" i="39"/>
  <c r="D11" i="39"/>
  <c r="K10" i="39"/>
  <c r="D10" i="39"/>
  <c r="D8" i="39" s="1"/>
  <c r="J404" i="38"/>
  <c r="I404" i="38"/>
  <c r="H404" i="38"/>
  <c r="G404" i="38"/>
  <c r="F404" i="38"/>
  <c r="E404" i="38"/>
  <c r="G406" i="38" s="1"/>
  <c r="C392" i="38"/>
  <c r="H391" i="38"/>
  <c r="D391" i="38"/>
  <c r="C391" i="38"/>
  <c r="G391" i="38" s="1"/>
  <c r="B391" i="38"/>
  <c r="D390" i="38"/>
  <c r="C390" i="38"/>
  <c r="H390" i="38" s="1"/>
  <c r="B390" i="38"/>
  <c r="H389" i="38"/>
  <c r="H392" i="38" s="1"/>
  <c r="G389" i="38"/>
  <c r="G392" i="38" s="1"/>
  <c r="F389" i="38"/>
  <c r="F392" i="38" s="1"/>
  <c r="E389" i="38"/>
  <c r="E392" i="38" s="1"/>
  <c r="D389" i="38"/>
  <c r="C389" i="38"/>
  <c r="B389" i="38"/>
  <c r="D386" i="38"/>
  <c r="J378" i="38"/>
  <c r="J380" i="38" s="1"/>
  <c r="J394" i="38" s="1"/>
  <c r="I378" i="38"/>
  <c r="I380" i="38" s="1"/>
  <c r="I394" i="38" s="1"/>
  <c r="H378" i="38"/>
  <c r="H380" i="38" s="1"/>
  <c r="G378" i="38"/>
  <c r="G380" i="38" s="1"/>
  <c r="F378" i="38"/>
  <c r="F380" i="38" s="1"/>
  <c r="E378" i="38"/>
  <c r="E380" i="38" s="1"/>
  <c r="K375" i="38"/>
  <c r="D375" i="38"/>
  <c r="K374" i="38"/>
  <c r="D374" i="38"/>
  <c r="K373" i="38"/>
  <c r="D373" i="38"/>
  <c r="K372" i="38"/>
  <c r="D372" i="38"/>
  <c r="K371" i="38"/>
  <c r="D371" i="38"/>
  <c r="K370" i="38"/>
  <c r="D370" i="38"/>
  <c r="D368" i="38" s="1"/>
  <c r="K367" i="38"/>
  <c r="D367" i="38"/>
  <c r="K366" i="38"/>
  <c r="D366" i="38"/>
  <c r="K365" i="38"/>
  <c r="D365" i="38"/>
  <c r="K364" i="38"/>
  <c r="D364" i="38"/>
  <c r="K363" i="38"/>
  <c r="D363" i="38"/>
  <c r="D360" i="38" s="1"/>
  <c r="K362" i="38"/>
  <c r="D362" i="38"/>
  <c r="K359" i="38"/>
  <c r="D359" i="38"/>
  <c r="K358" i="38"/>
  <c r="D358" i="38"/>
  <c r="K357" i="38"/>
  <c r="D357" i="38"/>
  <c r="K356" i="38"/>
  <c r="D356" i="38"/>
  <c r="K355" i="38"/>
  <c r="D355" i="38"/>
  <c r="K354" i="38"/>
  <c r="D354" i="38"/>
  <c r="D352" i="38"/>
  <c r="K351" i="38"/>
  <c r="D351" i="38"/>
  <c r="K350" i="38"/>
  <c r="D350" i="38"/>
  <c r="K349" i="38"/>
  <c r="D349" i="38"/>
  <c r="K348" i="38"/>
  <c r="D348" i="38"/>
  <c r="K347" i="38"/>
  <c r="D347" i="38"/>
  <c r="K346" i="38"/>
  <c r="D346" i="38"/>
  <c r="D344" i="38" s="1"/>
  <c r="K343" i="38"/>
  <c r="D343" i="38"/>
  <c r="K342" i="38"/>
  <c r="D342" i="38"/>
  <c r="K341" i="38"/>
  <c r="D341" i="38"/>
  <c r="K340" i="38"/>
  <c r="D340" i="38"/>
  <c r="K339" i="38"/>
  <c r="D339" i="38"/>
  <c r="K338" i="38"/>
  <c r="D338" i="38"/>
  <c r="D336" i="38" s="1"/>
  <c r="K335" i="38"/>
  <c r="D335" i="38"/>
  <c r="K334" i="38"/>
  <c r="D334" i="38"/>
  <c r="K333" i="38"/>
  <c r="D333" i="38"/>
  <c r="K332" i="38"/>
  <c r="D332" i="38"/>
  <c r="K331" i="38"/>
  <c r="D331" i="38"/>
  <c r="D328" i="38" s="1"/>
  <c r="K330" i="38"/>
  <c r="D330" i="38"/>
  <c r="K327" i="38"/>
  <c r="D327" i="38"/>
  <c r="K326" i="38"/>
  <c r="D326" i="38"/>
  <c r="K325" i="38"/>
  <c r="D325" i="38"/>
  <c r="K324" i="38"/>
  <c r="D324" i="38"/>
  <c r="K323" i="38"/>
  <c r="D323" i="38"/>
  <c r="K322" i="38"/>
  <c r="D322" i="38"/>
  <c r="D320" i="38" s="1"/>
  <c r="K319" i="38"/>
  <c r="D319" i="38"/>
  <c r="K318" i="38"/>
  <c r="D318" i="38"/>
  <c r="K317" i="38"/>
  <c r="D317" i="38"/>
  <c r="K316" i="38"/>
  <c r="D316" i="38"/>
  <c r="K315" i="38"/>
  <c r="D315" i="38"/>
  <c r="K314" i="38"/>
  <c r="D314" i="38"/>
  <c r="D312" i="38" s="1"/>
  <c r="K311" i="38"/>
  <c r="D311" i="38"/>
  <c r="K310" i="38"/>
  <c r="D310" i="38"/>
  <c r="K309" i="38"/>
  <c r="D309" i="38"/>
  <c r="K308" i="38"/>
  <c r="D308" i="38"/>
  <c r="K307" i="38"/>
  <c r="D307" i="38"/>
  <c r="K306" i="38"/>
  <c r="D306" i="38"/>
  <c r="D304" i="38" s="1"/>
  <c r="K303" i="38"/>
  <c r="D303" i="38"/>
  <c r="K302" i="38"/>
  <c r="D302" i="38"/>
  <c r="K301" i="38"/>
  <c r="D301" i="38"/>
  <c r="D296" i="38" s="1"/>
  <c r="K300" i="38"/>
  <c r="D300" i="38"/>
  <c r="K299" i="38"/>
  <c r="D299" i="38"/>
  <c r="K298" i="38"/>
  <c r="D298" i="38"/>
  <c r="K295" i="38"/>
  <c r="D295" i="38"/>
  <c r="K294" i="38"/>
  <c r="D294" i="38"/>
  <c r="K293" i="38"/>
  <c r="D293" i="38"/>
  <c r="K292" i="38"/>
  <c r="D292" i="38"/>
  <c r="K291" i="38"/>
  <c r="D291" i="38"/>
  <c r="K290" i="38"/>
  <c r="D290" i="38"/>
  <c r="K287" i="38"/>
  <c r="D287" i="38"/>
  <c r="K286" i="38"/>
  <c r="D286" i="38"/>
  <c r="K285" i="38"/>
  <c r="D285" i="38"/>
  <c r="K284" i="38"/>
  <c r="D284" i="38"/>
  <c r="K283" i="38"/>
  <c r="D283" i="38"/>
  <c r="K282" i="38"/>
  <c r="D282" i="38"/>
  <c r="K279" i="38"/>
  <c r="D279" i="38"/>
  <c r="K278" i="38"/>
  <c r="D278" i="38"/>
  <c r="K277" i="38"/>
  <c r="D277" i="38"/>
  <c r="K276" i="38"/>
  <c r="D276" i="38"/>
  <c r="K275" i="38"/>
  <c r="D275" i="38"/>
  <c r="K274" i="38"/>
  <c r="D274" i="38"/>
  <c r="K271" i="38"/>
  <c r="D271" i="38"/>
  <c r="K270" i="38"/>
  <c r="D270" i="38"/>
  <c r="K269" i="38"/>
  <c r="D269" i="38"/>
  <c r="K268" i="38"/>
  <c r="D268" i="38"/>
  <c r="K267" i="38"/>
  <c r="D267" i="38"/>
  <c r="K266" i="38"/>
  <c r="D266" i="38"/>
  <c r="K263" i="38"/>
  <c r="D263" i="38"/>
  <c r="K262" i="38"/>
  <c r="D262" i="38"/>
  <c r="K261" i="38"/>
  <c r="D261" i="38"/>
  <c r="K260" i="38"/>
  <c r="D260" i="38"/>
  <c r="K259" i="38"/>
  <c r="D259" i="38"/>
  <c r="K258" i="38"/>
  <c r="D258" i="38"/>
  <c r="D256" i="38"/>
  <c r="K255" i="38"/>
  <c r="D255" i="38"/>
  <c r="K254" i="38"/>
  <c r="D254" i="38"/>
  <c r="K253" i="38"/>
  <c r="D253" i="38"/>
  <c r="K252" i="38"/>
  <c r="D252" i="38"/>
  <c r="K251" i="38"/>
  <c r="D251" i="38"/>
  <c r="K250" i="38"/>
  <c r="D250" i="38"/>
  <c r="D248" i="38" s="1"/>
  <c r="K247" i="38"/>
  <c r="D247" i="38"/>
  <c r="K246" i="38"/>
  <c r="D246" i="38"/>
  <c r="K245" i="38"/>
  <c r="D245" i="38"/>
  <c r="K244" i="38"/>
  <c r="D244" i="38"/>
  <c r="K243" i="38"/>
  <c r="D243" i="38"/>
  <c r="K242" i="38"/>
  <c r="D241" i="38"/>
  <c r="K240" i="38"/>
  <c r="D240" i="38"/>
  <c r="K239" i="38"/>
  <c r="D239" i="38"/>
  <c r="K238" i="38"/>
  <c r="D238" i="38"/>
  <c r="K237" i="38"/>
  <c r="D237" i="38"/>
  <c r="K236" i="38"/>
  <c r="D236" i="38"/>
  <c r="K235" i="38"/>
  <c r="D235" i="38"/>
  <c r="D233" i="38" s="1"/>
  <c r="K232" i="38"/>
  <c r="D232" i="38"/>
  <c r="K231" i="38"/>
  <c r="D231" i="38"/>
  <c r="K230" i="38"/>
  <c r="D230" i="38"/>
  <c r="K229" i="38"/>
  <c r="D229" i="38"/>
  <c r="K228" i="38"/>
  <c r="D228" i="38"/>
  <c r="D226" i="38" s="1"/>
  <c r="K227" i="38"/>
  <c r="K225" i="38"/>
  <c r="D225" i="38"/>
  <c r="K224" i="38"/>
  <c r="D224" i="38"/>
  <c r="K223" i="38"/>
  <c r="D223" i="38"/>
  <c r="K222" i="38"/>
  <c r="D222" i="38"/>
  <c r="K221" i="38"/>
  <c r="D221" i="38"/>
  <c r="D218" i="38" s="1"/>
  <c r="K220" i="38"/>
  <c r="D220" i="38"/>
  <c r="K217" i="38"/>
  <c r="D217" i="38"/>
  <c r="K216" i="38"/>
  <c r="D216" i="38"/>
  <c r="K215" i="38"/>
  <c r="D215" i="38"/>
  <c r="K214" i="38"/>
  <c r="D214" i="38"/>
  <c r="K213" i="38"/>
  <c r="D213" i="38"/>
  <c r="D211" i="38" s="1"/>
  <c r="K212" i="38"/>
  <c r="K210" i="38"/>
  <c r="D210" i="38"/>
  <c r="K209" i="38"/>
  <c r="D209" i="38"/>
  <c r="K208" i="38"/>
  <c r="D208" i="38"/>
  <c r="K207" i="38"/>
  <c r="D207" i="38"/>
  <c r="K206" i="38"/>
  <c r="D206" i="38"/>
  <c r="K205" i="38"/>
  <c r="D205" i="38"/>
  <c r="D203" i="38" s="1"/>
  <c r="K202" i="38"/>
  <c r="D202" i="38"/>
  <c r="K201" i="38"/>
  <c r="D201" i="38"/>
  <c r="K200" i="38"/>
  <c r="D200" i="38"/>
  <c r="K199" i="38"/>
  <c r="D199" i="38"/>
  <c r="K198" i="38"/>
  <c r="D198" i="38"/>
  <c r="D196" i="38" s="1"/>
  <c r="K197" i="38"/>
  <c r="K195" i="38"/>
  <c r="D195" i="38"/>
  <c r="K194" i="38"/>
  <c r="D194" i="38"/>
  <c r="K193" i="38"/>
  <c r="D193" i="38"/>
  <c r="K192" i="38"/>
  <c r="D192" i="38"/>
  <c r="D188" i="38" s="1"/>
  <c r="K191" i="38"/>
  <c r="D191" i="38"/>
  <c r="K190" i="38"/>
  <c r="D190" i="38"/>
  <c r="K187" i="38"/>
  <c r="D187" i="38"/>
  <c r="K186" i="38"/>
  <c r="D186" i="38"/>
  <c r="K185" i="38"/>
  <c r="D185" i="38"/>
  <c r="K184" i="38"/>
  <c r="D184" i="38"/>
  <c r="K183" i="38"/>
  <c r="D183" i="38"/>
  <c r="D181" i="38" s="1"/>
  <c r="K182" i="38"/>
  <c r="K180" i="38"/>
  <c r="D180" i="38"/>
  <c r="K179" i="38"/>
  <c r="D179" i="38"/>
  <c r="K178" i="38"/>
  <c r="D178" i="38"/>
  <c r="K177" i="38"/>
  <c r="D177" i="38"/>
  <c r="K176" i="38"/>
  <c r="D176" i="38"/>
  <c r="K175" i="38"/>
  <c r="D175" i="38"/>
  <c r="D173" i="38" s="1"/>
  <c r="K172" i="38"/>
  <c r="D172" i="38"/>
  <c r="K171" i="38"/>
  <c r="D171" i="38"/>
  <c r="K170" i="38"/>
  <c r="D170" i="38"/>
  <c r="K169" i="38"/>
  <c r="D169" i="38"/>
  <c r="D166" i="38" s="1"/>
  <c r="K168" i="38"/>
  <c r="D168" i="38"/>
  <c r="K167" i="38"/>
  <c r="K165" i="38"/>
  <c r="D165" i="38"/>
  <c r="K164" i="38"/>
  <c r="D164" i="38"/>
  <c r="K163" i="38"/>
  <c r="D163" i="38"/>
  <c r="D158" i="38" s="1"/>
  <c r="K162" i="38"/>
  <c r="D162" i="38"/>
  <c r="K161" i="38"/>
  <c r="D161" i="38"/>
  <c r="K160" i="38"/>
  <c r="D160" i="38"/>
  <c r="K157" i="38"/>
  <c r="D157" i="38"/>
  <c r="K156" i="38"/>
  <c r="D156" i="38"/>
  <c r="K155" i="38"/>
  <c r="D155" i="38"/>
  <c r="K154" i="38"/>
  <c r="D154" i="38"/>
  <c r="K153" i="38"/>
  <c r="D153" i="38"/>
  <c r="D151" i="38" s="1"/>
  <c r="K152" i="38"/>
  <c r="K150" i="38"/>
  <c r="D150" i="38"/>
  <c r="K149" i="38"/>
  <c r="D149" i="38"/>
  <c r="K148" i="38"/>
  <c r="D148" i="38"/>
  <c r="K147" i="38"/>
  <c r="D147" i="38"/>
  <c r="K146" i="38"/>
  <c r="D146" i="38"/>
  <c r="K145" i="38"/>
  <c r="D145" i="38"/>
  <c r="D143" i="38"/>
  <c r="K142" i="38"/>
  <c r="D142" i="38"/>
  <c r="K141" i="38"/>
  <c r="D141" i="38"/>
  <c r="D136" i="38" s="1"/>
  <c r="K140" i="38"/>
  <c r="D140" i="38"/>
  <c r="K139" i="38"/>
  <c r="D139" i="38"/>
  <c r="K138" i="38"/>
  <c r="D138" i="38"/>
  <c r="K137" i="38"/>
  <c r="K135" i="38"/>
  <c r="D135" i="38"/>
  <c r="K134" i="38"/>
  <c r="D134" i="38"/>
  <c r="K133" i="38"/>
  <c r="D133" i="38"/>
  <c r="K132" i="38"/>
  <c r="D132" i="38"/>
  <c r="K131" i="38"/>
  <c r="D131" i="38"/>
  <c r="K130" i="38"/>
  <c r="D130" i="38"/>
  <c r="D128" i="38" s="1"/>
  <c r="K127" i="38"/>
  <c r="D127" i="38"/>
  <c r="K126" i="38"/>
  <c r="D126" i="38"/>
  <c r="K125" i="38"/>
  <c r="D125" i="38"/>
  <c r="K124" i="38"/>
  <c r="D124" i="38"/>
  <c r="K123" i="38"/>
  <c r="D123" i="38"/>
  <c r="D121" i="38" s="1"/>
  <c r="K122" i="38"/>
  <c r="K120" i="38"/>
  <c r="D120" i="38"/>
  <c r="K119" i="38"/>
  <c r="D119" i="38"/>
  <c r="K118" i="38"/>
  <c r="D118" i="38"/>
  <c r="K117" i="38"/>
  <c r="D117" i="38"/>
  <c r="K116" i="38"/>
  <c r="D116" i="38"/>
  <c r="K115" i="38"/>
  <c r="D115" i="38"/>
  <c r="D113" i="38" s="1"/>
  <c r="K112" i="38"/>
  <c r="D112" i="38"/>
  <c r="K111" i="38"/>
  <c r="D111" i="38"/>
  <c r="K110" i="38"/>
  <c r="D110" i="38"/>
  <c r="K109" i="38"/>
  <c r="D109" i="38"/>
  <c r="K108" i="38"/>
  <c r="D108" i="38"/>
  <c r="D106" i="38" s="1"/>
  <c r="K107" i="38"/>
  <c r="K105" i="38"/>
  <c r="D105" i="38"/>
  <c r="K104" i="38"/>
  <c r="D104" i="38"/>
  <c r="K103" i="38"/>
  <c r="D103" i="38"/>
  <c r="K102" i="38"/>
  <c r="D102" i="38"/>
  <c r="K101" i="38"/>
  <c r="D101" i="38"/>
  <c r="D98" i="38" s="1"/>
  <c r="K100" i="38"/>
  <c r="D100" i="38"/>
  <c r="K97" i="38"/>
  <c r="D97" i="38"/>
  <c r="K96" i="38"/>
  <c r="D96" i="38"/>
  <c r="K95" i="38"/>
  <c r="D95" i="38"/>
  <c r="K94" i="38"/>
  <c r="D94" i="38"/>
  <c r="K93" i="38"/>
  <c r="D93" i="38"/>
  <c r="D91" i="38" s="1"/>
  <c r="K92" i="38"/>
  <c r="K90" i="38"/>
  <c r="D90" i="38"/>
  <c r="K89" i="38"/>
  <c r="D89" i="38"/>
  <c r="K88" i="38"/>
  <c r="D88" i="38"/>
  <c r="K87" i="38"/>
  <c r="D87" i="38"/>
  <c r="K86" i="38"/>
  <c r="D86" i="38"/>
  <c r="K85" i="38"/>
  <c r="D85" i="38"/>
  <c r="K82" i="38"/>
  <c r="D82" i="38"/>
  <c r="K81" i="38"/>
  <c r="D81" i="38"/>
  <c r="K80" i="38"/>
  <c r="D80" i="38"/>
  <c r="K79" i="38"/>
  <c r="D79" i="38"/>
  <c r="K78" i="38"/>
  <c r="D78" i="38"/>
  <c r="K77" i="38"/>
  <c r="D76" i="38"/>
  <c r="K75" i="38"/>
  <c r="D75" i="38"/>
  <c r="K74" i="38"/>
  <c r="D74" i="38"/>
  <c r="K73" i="38"/>
  <c r="D73" i="38"/>
  <c r="K72" i="38"/>
  <c r="D72" i="38"/>
  <c r="K71" i="38"/>
  <c r="D71" i="38"/>
  <c r="K70" i="38"/>
  <c r="D70" i="38"/>
  <c r="K67" i="38"/>
  <c r="D67" i="38"/>
  <c r="K66" i="38"/>
  <c r="D66" i="38"/>
  <c r="K65" i="38"/>
  <c r="D65" i="38"/>
  <c r="K64" i="38"/>
  <c r="D64" i="38"/>
  <c r="K63" i="38"/>
  <c r="D63" i="38"/>
  <c r="K62" i="38"/>
  <c r="D61" i="38"/>
  <c r="K60" i="38"/>
  <c r="D60" i="38"/>
  <c r="K59" i="38"/>
  <c r="D59" i="38"/>
  <c r="K58" i="38"/>
  <c r="D58" i="38"/>
  <c r="K57" i="38"/>
  <c r="D57" i="38"/>
  <c r="K56" i="38"/>
  <c r="D56" i="38"/>
  <c r="K55" i="38"/>
  <c r="D55" i="38"/>
  <c r="K52" i="38"/>
  <c r="D52" i="38"/>
  <c r="K51" i="38"/>
  <c r="D51" i="38"/>
  <c r="K50" i="38"/>
  <c r="D50" i="38"/>
  <c r="K49" i="38"/>
  <c r="D49" i="38"/>
  <c r="K48" i="38"/>
  <c r="D48" i="38"/>
  <c r="D46" i="38" s="1"/>
  <c r="K47" i="38"/>
  <c r="K45" i="38"/>
  <c r="D45" i="38"/>
  <c r="K44" i="38"/>
  <c r="D44" i="38"/>
  <c r="K43" i="38"/>
  <c r="D43" i="38"/>
  <c r="K42" i="38"/>
  <c r="D42" i="38"/>
  <c r="K41" i="38"/>
  <c r="D41" i="38"/>
  <c r="K40" i="38"/>
  <c r="D40" i="38"/>
  <c r="K37" i="38"/>
  <c r="D37" i="38"/>
  <c r="K36" i="38"/>
  <c r="D36" i="38"/>
  <c r="K35" i="38"/>
  <c r="D35" i="38"/>
  <c r="K34" i="38"/>
  <c r="D34" i="38"/>
  <c r="K33" i="38"/>
  <c r="D33" i="38"/>
  <c r="D31" i="38" s="1"/>
  <c r="K32" i="38"/>
  <c r="K30" i="38"/>
  <c r="D30" i="38"/>
  <c r="K29" i="38"/>
  <c r="D29" i="38"/>
  <c r="K28" i="38"/>
  <c r="D28" i="38"/>
  <c r="K27" i="38"/>
  <c r="D27" i="38"/>
  <c r="K26" i="38"/>
  <c r="D26" i="38"/>
  <c r="K25" i="38"/>
  <c r="D25" i="38"/>
  <c r="D23" i="38" s="1"/>
  <c r="K22" i="38"/>
  <c r="D22" i="38"/>
  <c r="K21" i="38"/>
  <c r="D21" i="38"/>
  <c r="K20" i="38"/>
  <c r="D20" i="38"/>
  <c r="K19" i="38"/>
  <c r="D19" i="38"/>
  <c r="K18" i="38"/>
  <c r="D18" i="38"/>
  <c r="D16" i="38" s="1"/>
  <c r="K17" i="38"/>
  <c r="K15" i="38"/>
  <c r="D15" i="38"/>
  <c r="K14" i="38"/>
  <c r="D14" i="38"/>
  <c r="K13" i="38"/>
  <c r="D13" i="38"/>
  <c r="K12" i="38"/>
  <c r="D12" i="38"/>
  <c r="K11" i="38"/>
  <c r="D11" i="38"/>
  <c r="D8" i="38" s="1"/>
  <c r="K10" i="38"/>
  <c r="D10" i="38"/>
  <c r="J404" i="37"/>
  <c r="I404" i="37"/>
  <c r="H404" i="37"/>
  <c r="G404" i="37"/>
  <c r="F404" i="37"/>
  <c r="E404" i="37"/>
  <c r="G406" i="37" s="1"/>
  <c r="F392" i="37"/>
  <c r="E391" i="37"/>
  <c r="D391" i="37"/>
  <c r="C391" i="37"/>
  <c r="H391" i="37" s="1"/>
  <c r="B391" i="37"/>
  <c r="F390" i="37"/>
  <c r="D390" i="37"/>
  <c r="C390" i="37"/>
  <c r="H390" i="37" s="1"/>
  <c r="B390" i="37"/>
  <c r="H389" i="37"/>
  <c r="H392" i="37" s="1"/>
  <c r="G389" i="37"/>
  <c r="G392" i="37" s="1"/>
  <c r="F389" i="37"/>
  <c r="E389" i="37"/>
  <c r="E392" i="37" s="1"/>
  <c r="D389" i="37"/>
  <c r="C389" i="37"/>
  <c r="C392" i="37" s="1"/>
  <c r="B389" i="37"/>
  <c r="D386" i="37"/>
  <c r="J378" i="37"/>
  <c r="J380" i="37" s="1"/>
  <c r="J394" i="37" s="1"/>
  <c r="I378" i="37"/>
  <c r="I380" i="37" s="1"/>
  <c r="I394" i="37" s="1"/>
  <c r="H378" i="37"/>
  <c r="H380" i="37" s="1"/>
  <c r="G378" i="37"/>
  <c r="G380" i="37" s="1"/>
  <c r="F378" i="37"/>
  <c r="F380" i="37" s="1"/>
  <c r="F394" i="37" s="1"/>
  <c r="E378" i="37"/>
  <c r="E380" i="37" s="1"/>
  <c r="K375" i="37"/>
  <c r="D375" i="37"/>
  <c r="K374" i="37"/>
  <c r="D374" i="37"/>
  <c r="K373" i="37"/>
  <c r="D373" i="37"/>
  <c r="K372" i="37"/>
  <c r="D372" i="37"/>
  <c r="K371" i="37"/>
  <c r="D371" i="37"/>
  <c r="K370" i="37"/>
  <c r="D370" i="37"/>
  <c r="D368" i="37" s="1"/>
  <c r="K367" i="37"/>
  <c r="D367" i="37"/>
  <c r="K366" i="37"/>
  <c r="D366" i="37"/>
  <c r="K365" i="37"/>
  <c r="D365" i="37"/>
  <c r="K364" i="37"/>
  <c r="D364" i="37"/>
  <c r="K363" i="37"/>
  <c r="D363" i="37"/>
  <c r="K362" i="37"/>
  <c r="D362" i="37"/>
  <c r="D360" i="37"/>
  <c r="K359" i="37"/>
  <c r="D359" i="37"/>
  <c r="K358" i="37"/>
  <c r="D358" i="37"/>
  <c r="K357" i="37"/>
  <c r="D357" i="37"/>
  <c r="K356" i="37"/>
  <c r="D356" i="37"/>
  <c r="K355" i="37"/>
  <c r="D355" i="37"/>
  <c r="K354" i="37"/>
  <c r="D354" i="37"/>
  <c r="D352" i="37" s="1"/>
  <c r="K351" i="37"/>
  <c r="D351" i="37"/>
  <c r="K350" i="37"/>
  <c r="D350" i="37"/>
  <c r="K349" i="37"/>
  <c r="D349" i="37"/>
  <c r="K348" i="37"/>
  <c r="D348" i="37"/>
  <c r="K347" i="37"/>
  <c r="D347" i="37"/>
  <c r="K346" i="37"/>
  <c r="D346" i="37"/>
  <c r="D344" i="37"/>
  <c r="K343" i="37"/>
  <c r="D343" i="37"/>
  <c r="K342" i="37"/>
  <c r="D342" i="37"/>
  <c r="K341" i="37"/>
  <c r="D341" i="37"/>
  <c r="K340" i="37"/>
  <c r="D340" i="37"/>
  <c r="K339" i="37"/>
  <c r="D339" i="37"/>
  <c r="K338" i="37"/>
  <c r="D338" i="37"/>
  <c r="D336" i="37" s="1"/>
  <c r="K335" i="37"/>
  <c r="D335" i="37"/>
  <c r="K334" i="37"/>
  <c r="D334" i="37"/>
  <c r="K333" i="37"/>
  <c r="D333" i="37"/>
  <c r="K332" i="37"/>
  <c r="D332" i="37"/>
  <c r="D328" i="37" s="1"/>
  <c r="K331" i="37"/>
  <c r="D331" i="37"/>
  <c r="K330" i="37"/>
  <c r="D330" i="37"/>
  <c r="K327" i="37"/>
  <c r="D327" i="37"/>
  <c r="K326" i="37"/>
  <c r="D326" i="37"/>
  <c r="K325" i="37"/>
  <c r="D325" i="37"/>
  <c r="K324" i="37"/>
  <c r="D324" i="37"/>
  <c r="K323" i="37"/>
  <c r="D323" i="37"/>
  <c r="K322" i="37"/>
  <c r="D322" i="37"/>
  <c r="D320" i="37" s="1"/>
  <c r="K319" i="37"/>
  <c r="D319" i="37"/>
  <c r="K318" i="37"/>
  <c r="D318" i="37"/>
  <c r="K317" i="37"/>
  <c r="D317" i="37"/>
  <c r="K316" i="37"/>
  <c r="D316" i="37"/>
  <c r="K315" i="37"/>
  <c r="D315" i="37"/>
  <c r="K314" i="37"/>
  <c r="D314" i="37"/>
  <c r="D312" i="37" s="1"/>
  <c r="K311" i="37"/>
  <c r="D311" i="37"/>
  <c r="K310" i="37"/>
  <c r="D310" i="37"/>
  <c r="K309" i="37"/>
  <c r="D309" i="37"/>
  <c r="K308" i="37"/>
  <c r="D308" i="37"/>
  <c r="K307" i="37"/>
  <c r="D307" i="37"/>
  <c r="K306" i="37"/>
  <c r="D306" i="37"/>
  <c r="D304" i="37" s="1"/>
  <c r="K303" i="37"/>
  <c r="D303" i="37"/>
  <c r="K302" i="37"/>
  <c r="D302" i="37"/>
  <c r="K301" i="37"/>
  <c r="D301" i="37"/>
  <c r="K300" i="37"/>
  <c r="D300" i="37"/>
  <c r="K299" i="37"/>
  <c r="D299" i="37"/>
  <c r="D296" i="37" s="1"/>
  <c r="K298" i="37"/>
  <c r="D298" i="37"/>
  <c r="K295" i="37"/>
  <c r="D295" i="37"/>
  <c r="K294" i="37"/>
  <c r="D294" i="37"/>
  <c r="K293" i="37"/>
  <c r="D293" i="37"/>
  <c r="K292" i="37"/>
  <c r="D292" i="37"/>
  <c r="K291" i="37"/>
  <c r="D291" i="37"/>
  <c r="K290" i="37"/>
  <c r="D290" i="37"/>
  <c r="K287" i="37"/>
  <c r="D287" i="37"/>
  <c r="K286" i="37"/>
  <c r="D286" i="37"/>
  <c r="K285" i="37"/>
  <c r="D285" i="37"/>
  <c r="K284" i="37"/>
  <c r="D284" i="37"/>
  <c r="K283" i="37"/>
  <c r="D283" i="37"/>
  <c r="K282" i="37"/>
  <c r="D282" i="37"/>
  <c r="K279" i="37"/>
  <c r="D279" i="37"/>
  <c r="K278" i="37"/>
  <c r="D278" i="37"/>
  <c r="K277" i="37"/>
  <c r="D277" i="37"/>
  <c r="K276" i="37"/>
  <c r="D276" i="37"/>
  <c r="K275" i="37"/>
  <c r="D275" i="37"/>
  <c r="K274" i="37"/>
  <c r="D274" i="37"/>
  <c r="K271" i="37"/>
  <c r="D271" i="37"/>
  <c r="K270" i="37"/>
  <c r="D270" i="37"/>
  <c r="K269" i="37"/>
  <c r="D269" i="37"/>
  <c r="K268" i="37"/>
  <c r="D268" i="37"/>
  <c r="K267" i="37"/>
  <c r="D267" i="37"/>
  <c r="K266" i="37"/>
  <c r="D266" i="37"/>
  <c r="K263" i="37"/>
  <c r="D263" i="37"/>
  <c r="K262" i="37"/>
  <c r="D262" i="37"/>
  <c r="K261" i="37"/>
  <c r="D261" i="37"/>
  <c r="K260" i="37"/>
  <c r="D260" i="37"/>
  <c r="K259" i="37"/>
  <c r="D259" i="37"/>
  <c r="K258" i="37"/>
  <c r="D258" i="37"/>
  <c r="D256" i="37" s="1"/>
  <c r="K255" i="37"/>
  <c r="D255" i="37"/>
  <c r="K254" i="37"/>
  <c r="D254" i="37"/>
  <c r="K253" i="37"/>
  <c r="D253" i="37"/>
  <c r="K252" i="37"/>
  <c r="D252" i="37"/>
  <c r="K251" i="37"/>
  <c r="D251" i="37"/>
  <c r="K250" i="37"/>
  <c r="D250" i="37"/>
  <c r="D248" i="37"/>
  <c r="K247" i="37"/>
  <c r="D247" i="37"/>
  <c r="K246" i="37"/>
  <c r="D246" i="37"/>
  <c r="K245" i="37"/>
  <c r="D245" i="37"/>
  <c r="K244" i="37"/>
  <c r="D244" i="37"/>
  <c r="K243" i="37"/>
  <c r="D243" i="37"/>
  <c r="D241" i="37" s="1"/>
  <c r="K242" i="37"/>
  <c r="K240" i="37"/>
  <c r="D240" i="37"/>
  <c r="K239" i="37"/>
  <c r="D239" i="37"/>
  <c r="K238" i="37"/>
  <c r="D238" i="37"/>
  <c r="K237" i="37"/>
  <c r="D237" i="37"/>
  <c r="K236" i="37"/>
  <c r="D236" i="37"/>
  <c r="K235" i="37"/>
  <c r="D235" i="37"/>
  <c r="D233" i="37" s="1"/>
  <c r="K232" i="37"/>
  <c r="D232" i="37"/>
  <c r="K231" i="37"/>
  <c r="D231" i="37"/>
  <c r="K230" i="37"/>
  <c r="D230" i="37"/>
  <c r="K229" i="37"/>
  <c r="D229" i="37"/>
  <c r="K228" i="37"/>
  <c r="D228" i="37"/>
  <c r="D226" i="37" s="1"/>
  <c r="K227" i="37"/>
  <c r="K225" i="37"/>
  <c r="D225" i="37"/>
  <c r="K224" i="37"/>
  <c r="D224" i="37"/>
  <c r="K223" i="37"/>
  <c r="D223" i="37"/>
  <c r="K222" i="37"/>
  <c r="D222" i="37"/>
  <c r="D218" i="37" s="1"/>
  <c r="K221" i="37"/>
  <c r="D221" i="37"/>
  <c r="K220" i="37"/>
  <c r="D220" i="37"/>
  <c r="K217" i="37"/>
  <c r="D217" i="37"/>
  <c r="K216" i="37"/>
  <c r="D216" i="37"/>
  <c r="K215" i="37"/>
  <c r="D215" i="37"/>
  <c r="K214" i="37"/>
  <c r="D214" i="37"/>
  <c r="K213" i="37"/>
  <c r="D213" i="37"/>
  <c r="D211" i="37" s="1"/>
  <c r="K212" i="37"/>
  <c r="K210" i="37"/>
  <c r="D210" i="37"/>
  <c r="K209" i="37"/>
  <c r="D209" i="37"/>
  <c r="K208" i="37"/>
  <c r="D208" i="37"/>
  <c r="K207" i="37"/>
  <c r="D207" i="37"/>
  <c r="K206" i="37"/>
  <c r="D206" i="37"/>
  <c r="K205" i="37"/>
  <c r="D205" i="37"/>
  <c r="D203" i="37" s="1"/>
  <c r="K202" i="37"/>
  <c r="D202" i="37"/>
  <c r="K201" i="37"/>
  <c r="D201" i="37"/>
  <c r="K200" i="37"/>
  <c r="D200" i="37"/>
  <c r="D196" i="37" s="1"/>
  <c r="K199" i="37"/>
  <c r="D199" i="37"/>
  <c r="K198" i="37"/>
  <c r="D198" i="37"/>
  <c r="K197" i="37"/>
  <c r="K195" i="37"/>
  <c r="D195" i="37"/>
  <c r="K194" i="37"/>
  <c r="D194" i="37"/>
  <c r="K193" i="37"/>
  <c r="D193" i="37"/>
  <c r="D188" i="37" s="1"/>
  <c r="K192" i="37"/>
  <c r="D192" i="37"/>
  <c r="K191" i="37"/>
  <c r="D191" i="37"/>
  <c r="K190" i="37"/>
  <c r="D190" i="37"/>
  <c r="K187" i="37"/>
  <c r="D187" i="37"/>
  <c r="K186" i="37"/>
  <c r="D186" i="37"/>
  <c r="K185" i="37"/>
  <c r="D185" i="37"/>
  <c r="K184" i="37"/>
  <c r="D184" i="37"/>
  <c r="K183" i="37"/>
  <c r="D183" i="37"/>
  <c r="D181" i="37" s="1"/>
  <c r="K182" i="37"/>
  <c r="K180" i="37"/>
  <c r="D180" i="37"/>
  <c r="K179" i="37"/>
  <c r="D179" i="37"/>
  <c r="K178" i="37"/>
  <c r="D178" i="37"/>
  <c r="K177" i="37"/>
  <c r="D177" i="37"/>
  <c r="K176" i="37"/>
  <c r="D176" i="37"/>
  <c r="K175" i="37"/>
  <c r="D175" i="37"/>
  <c r="D173" i="37" s="1"/>
  <c r="K172" i="37"/>
  <c r="D172" i="37"/>
  <c r="K171" i="37"/>
  <c r="D171" i="37"/>
  <c r="K170" i="37"/>
  <c r="D170" i="37"/>
  <c r="K169" i="37"/>
  <c r="D169" i="37"/>
  <c r="K168" i="37"/>
  <c r="D168" i="37"/>
  <c r="D166" i="37" s="1"/>
  <c r="K167" i="37"/>
  <c r="K165" i="37"/>
  <c r="D165" i="37"/>
  <c r="K164" i="37"/>
  <c r="D164" i="37"/>
  <c r="D158" i="37" s="1"/>
  <c r="K163" i="37"/>
  <c r="D163" i="37"/>
  <c r="K162" i="37"/>
  <c r="D162" i="37"/>
  <c r="K161" i="37"/>
  <c r="D161" i="37"/>
  <c r="K160" i="37"/>
  <c r="D160" i="37"/>
  <c r="K157" i="37"/>
  <c r="D157" i="37"/>
  <c r="K156" i="37"/>
  <c r="D156" i="37"/>
  <c r="K155" i="37"/>
  <c r="D155" i="37"/>
  <c r="K154" i="37"/>
  <c r="D154" i="37"/>
  <c r="K153" i="37"/>
  <c r="D153" i="37"/>
  <c r="D151" i="37" s="1"/>
  <c r="K152" i="37"/>
  <c r="K150" i="37"/>
  <c r="D150" i="37"/>
  <c r="K149" i="37"/>
  <c r="D149" i="37"/>
  <c r="K148" i="37"/>
  <c r="D148" i="37"/>
  <c r="K147" i="37"/>
  <c r="D147" i="37"/>
  <c r="K146" i="37"/>
  <c r="D146" i="37"/>
  <c r="K145" i="37"/>
  <c r="D145" i="37"/>
  <c r="D143" i="37" s="1"/>
  <c r="K142" i="37"/>
  <c r="D142" i="37"/>
  <c r="K141" i="37"/>
  <c r="D141" i="37"/>
  <c r="K140" i="37"/>
  <c r="D140" i="37"/>
  <c r="K139" i="37"/>
  <c r="D139" i="37"/>
  <c r="K138" i="37"/>
  <c r="D138" i="37"/>
  <c r="D136" i="37" s="1"/>
  <c r="K137" i="37"/>
  <c r="K135" i="37"/>
  <c r="D135" i="37"/>
  <c r="K134" i="37"/>
  <c r="D134" i="37"/>
  <c r="K133" i="37"/>
  <c r="D133" i="37"/>
  <c r="K132" i="37"/>
  <c r="D132" i="37"/>
  <c r="K131" i="37"/>
  <c r="D131" i="37"/>
  <c r="K130" i="37"/>
  <c r="D130" i="37"/>
  <c r="D128" i="37"/>
  <c r="K127" i="37"/>
  <c r="D127" i="37"/>
  <c r="K126" i="37"/>
  <c r="D126" i="37"/>
  <c r="D121" i="37" s="1"/>
  <c r="K125" i="37"/>
  <c r="D125" i="37"/>
  <c r="K124" i="37"/>
  <c r="D124" i="37"/>
  <c r="K123" i="37"/>
  <c r="D123" i="37"/>
  <c r="K122" i="37"/>
  <c r="K120" i="37"/>
  <c r="D120" i="37"/>
  <c r="K119" i="37"/>
  <c r="D119" i="37"/>
  <c r="K118" i="37"/>
  <c r="D118" i="37"/>
  <c r="K117" i="37"/>
  <c r="D117" i="37"/>
  <c r="K116" i="37"/>
  <c r="D116" i="37"/>
  <c r="K115" i="37"/>
  <c r="D115" i="37"/>
  <c r="D113" i="37" s="1"/>
  <c r="K112" i="37"/>
  <c r="D112" i="37"/>
  <c r="K111" i="37"/>
  <c r="D111" i="37"/>
  <c r="K110" i="37"/>
  <c r="D110" i="37"/>
  <c r="K109" i="37"/>
  <c r="D109" i="37"/>
  <c r="K108" i="37"/>
  <c r="D108" i="37"/>
  <c r="K107" i="37"/>
  <c r="D106" i="37"/>
  <c r="K105" i="37"/>
  <c r="D105" i="37"/>
  <c r="K104" i="37"/>
  <c r="D104" i="37"/>
  <c r="K103" i="37"/>
  <c r="D103" i="37"/>
  <c r="K102" i="37"/>
  <c r="D102" i="37"/>
  <c r="K101" i="37"/>
  <c r="D101" i="37"/>
  <c r="K100" i="37"/>
  <c r="D100" i="37"/>
  <c r="D98" i="37"/>
  <c r="K97" i="37"/>
  <c r="D97" i="37"/>
  <c r="K96" i="37"/>
  <c r="D96" i="37"/>
  <c r="K95" i="37"/>
  <c r="D95" i="37"/>
  <c r="K94" i="37"/>
  <c r="D94" i="37"/>
  <c r="K93" i="37"/>
  <c r="D93" i="37"/>
  <c r="K92" i="37"/>
  <c r="K90" i="37"/>
  <c r="D90" i="37"/>
  <c r="K89" i="37"/>
  <c r="D89" i="37"/>
  <c r="K88" i="37"/>
  <c r="D88" i="37"/>
  <c r="K87" i="37"/>
  <c r="D87" i="37"/>
  <c r="K86" i="37"/>
  <c r="D86" i="37"/>
  <c r="K85" i="37"/>
  <c r="D85" i="37"/>
  <c r="K82" i="37"/>
  <c r="D82" i="37"/>
  <c r="K81" i="37"/>
  <c r="D81" i="37"/>
  <c r="K80" i="37"/>
  <c r="D80" i="37"/>
  <c r="K79" i="37"/>
  <c r="D79" i="37"/>
  <c r="K78" i="37"/>
  <c r="D78" i="37"/>
  <c r="K77" i="37"/>
  <c r="K75" i="37"/>
  <c r="D75" i="37"/>
  <c r="K74" i="37"/>
  <c r="D74" i="37"/>
  <c r="K73" i="37"/>
  <c r="D73" i="37"/>
  <c r="K72" i="37"/>
  <c r="D72" i="37"/>
  <c r="K71" i="37"/>
  <c r="D71" i="37"/>
  <c r="K70" i="37"/>
  <c r="D70" i="37"/>
  <c r="K67" i="37"/>
  <c r="D67" i="37"/>
  <c r="K66" i="37"/>
  <c r="D66" i="37"/>
  <c r="K65" i="37"/>
  <c r="D65" i="37"/>
  <c r="K64" i="37"/>
  <c r="D64" i="37"/>
  <c r="K63" i="37"/>
  <c r="D63" i="37"/>
  <c r="D61" i="37" s="1"/>
  <c r="K62" i="37"/>
  <c r="K60" i="37"/>
  <c r="D60" i="37"/>
  <c r="K59" i="37"/>
  <c r="D59" i="37"/>
  <c r="K58" i="37"/>
  <c r="D58" i="37"/>
  <c r="K57" i="37"/>
  <c r="D57" i="37"/>
  <c r="K56" i="37"/>
  <c r="D56" i="37"/>
  <c r="K55" i="37"/>
  <c r="D55" i="37"/>
  <c r="K52" i="37"/>
  <c r="D52" i="37"/>
  <c r="K51" i="37"/>
  <c r="D51" i="37"/>
  <c r="K50" i="37"/>
  <c r="D50" i="37"/>
  <c r="K49" i="37"/>
  <c r="D49" i="37"/>
  <c r="K48" i="37"/>
  <c r="D48" i="37"/>
  <c r="K47" i="37"/>
  <c r="K45" i="37"/>
  <c r="D45" i="37"/>
  <c r="K44" i="37"/>
  <c r="D44" i="37"/>
  <c r="K43" i="37"/>
  <c r="D43" i="37"/>
  <c r="K42" i="37"/>
  <c r="D42" i="37"/>
  <c r="K41" i="37"/>
  <c r="D41" i="37"/>
  <c r="K40" i="37"/>
  <c r="D40" i="37"/>
  <c r="K37" i="37"/>
  <c r="D37" i="37"/>
  <c r="K36" i="37"/>
  <c r="D36" i="37"/>
  <c r="K35" i="37"/>
  <c r="D35" i="37"/>
  <c r="K34" i="37"/>
  <c r="D34" i="37"/>
  <c r="K33" i="37"/>
  <c r="D33" i="37"/>
  <c r="K32" i="37"/>
  <c r="K30" i="37"/>
  <c r="D30" i="37"/>
  <c r="K29" i="37"/>
  <c r="D29" i="37"/>
  <c r="K28" i="37"/>
  <c r="D28" i="37"/>
  <c r="K27" i="37"/>
  <c r="D27" i="37"/>
  <c r="K26" i="37"/>
  <c r="D26" i="37"/>
  <c r="K25" i="37"/>
  <c r="D25" i="37"/>
  <c r="K22" i="37"/>
  <c r="D22" i="37"/>
  <c r="K21" i="37"/>
  <c r="D21" i="37"/>
  <c r="K20" i="37"/>
  <c r="D20" i="37"/>
  <c r="K19" i="37"/>
  <c r="D19" i="37"/>
  <c r="K18" i="37"/>
  <c r="D18" i="37"/>
  <c r="K17" i="37"/>
  <c r="K15" i="37"/>
  <c r="D15" i="37"/>
  <c r="K14" i="37"/>
  <c r="D14" i="37"/>
  <c r="K13" i="37"/>
  <c r="D13" i="37"/>
  <c r="K12" i="37"/>
  <c r="D12" i="37"/>
  <c r="K11" i="37"/>
  <c r="D11" i="37"/>
  <c r="K10" i="37"/>
  <c r="D10" i="37"/>
  <c r="J404" i="36"/>
  <c r="I404" i="36"/>
  <c r="H404" i="36"/>
  <c r="G404" i="36"/>
  <c r="F404" i="36"/>
  <c r="E404" i="36"/>
  <c r="G406" i="36" s="1"/>
  <c r="C392" i="36"/>
  <c r="D391" i="36"/>
  <c r="C391" i="36"/>
  <c r="H391" i="36" s="1"/>
  <c r="B391" i="36"/>
  <c r="D390" i="36"/>
  <c r="C390" i="36"/>
  <c r="H390" i="36" s="1"/>
  <c r="B390" i="36"/>
  <c r="H389" i="36"/>
  <c r="H392" i="36" s="1"/>
  <c r="G389" i="36"/>
  <c r="G392" i="36" s="1"/>
  <c r="F389" i="36"/>
  <c r="F392" i="36" s="1"/>
  <c r="E389" i="36"/>
  <c r="E392" i="36" s="1"/>
  <c r="D389" i="36"/>
  <c r="C389" i="36"/>
  <c r="B389" i="36"/>
  <c r="D386" i="36"/>
  <c r="J378" i="36"/>
  <c r="J380" i="36" s="1"/>
  <c r="J394" i="36" s="1"/>
  <c r="I378" i="36"/>
  <c r="I380" i="36" s="1"/>
  <c r="I394" i="36" s="1"/>
  <c r="H378" i="36"/>
  <c r="H380" i="36" s="1"/>
  <c r="G378" i="36"/>
  <c r="G380" i="36" s="1"/>
  <c r="F378" i="36"/>
  <c r="F380" i="36" s="1"/>
  <c r="E378" i="36"/>
  <c r="E380" i="36" s="1"/>
  <c r="K375" i="36"/>
  <c r="D375" i="36"/>
  <c r="K374" i="36"/>
  <c r="D374" i="36"/>
  <c r="K373" i="36"/>
  <c r="D373" i="36"/>
  <c r="K372" i="36"/>
  <c r="D372" i="36"/>
  <c r="K371" i="36"/>
  <c r="D371" i="36"/>
  <c r="K370" i="36"/>
  <c r="D370" i="36"/>
  <c r="D368" i="36" s="1"/>
  <c r="K367" i="36"/>
  <c r="D367" i="36"/>
  <c r="K366" i="36"/>
  <c r="D366" i="36"/>
  <c r="K365" i="36"/>
  <c r="D365" i="36"/>
  <c r="K364" i="36"/>
  <c r="D364" i="36"/>
  <c r="K363" i="36"/>
  <c r="D363" i="36"/>
  <c r="K362" i="36"/>
  <c r="D362" i="36"/>
  <c r="D360" i="36"/>
  <c r="K359" i="36"/>
  <c r="D359" i="36"/>
  <c r="K358" i="36"/>
  <c r="D358" i="36"/>
  <c r="K357" i="36"/>
  <c r="D357" i="36"/>
  <c r="K356" i="36"/>
  <c r="D356" i="36"/>
  <c r="K355" i="36"/>
  <c r="D355" i="36"/>
  <c r="K354" i="36"/>
  <c r="D354" i="36"/>
  <c r="D352" i="36" s="1"/>
  <c r="K351" i="36"/>
  <c r="D351" i="36"/>
  <c r="D344" i="36" s="1"/>
  <c r="K350" i="36"/>
  <c r="D350" i="36"/>
  <c r="K349" i="36"/>
  <c r="D349" i="36"/>
  <c r="K348" i="36"/>
  <c r="D348" i="36"/>
  <c r="K347" i="36"/>
  <c r="D347" i="36"/>
  <c r="K346" i="36"/>
  <c r="D346" i="36"/>
  <c r="K343" i="36"/>
  <c r="D343" i="36"/>
  <c r="K342" i="36"/>
  <c r="D342" i="36"/>
  <c r="K341" i="36"/>
  <c r="D341" i="36"/>
  <c r="K340" i="36"/>
  <c r="D340" i="36"/>
  <c r="K339" i="36"/>
  <c r="D339" i="36"/>
  <c r="K338" i="36"/>
  <c r="D338" i="36"/>
  <c r="D336" i="36"/>
  <c r="K335" i="36"/>
  <c r="D335" i="36"/>
  <c r="K334" i="36"/>
  <c r="D334" i="36"/>
  <c r="K333" i="36"/>
  <c r="D333" i="36"/>
  <c r="K332" i="36"/>
  <c r="D332" i="36"/>
  <c r="K331" i="36"/>
  <c r="D331" i="36"/>
  <c r="K330" i="36"/>
  <c r="D330" i="36"/>
  <c r="D328" i="36" s="1"/>
  <c r="K327" i="36"/>
  <c r="D327" i="36"/>
  <c r="K326" i="36"/>
  <c r="D326" i="36"/>
  <c r="K325" i="36"/>
  <c r="D325" i="36"/>
  <c r="K324" i="36"/>
  <c r="D324" i="36"/>
  <c r="K323" i="36"/>
  <c r="D323" i="36"/>
  <c r="K322" i="36"/>
  <c r="D322" i="36"/>
  <c r="D320" i="36" s="1"/>
  <c r="K319" i="36"/>
  <c r="D319" i="36"/>
  <c r="K318" i="36"/>
  <c r="D318" i="36"/>
  <c r="K317" i="36"/>
  <c r="D317" i="36"/>
  <c r="K316" i="36"/>
  <c r="D316" i="36"/>
  <c r="K315" i="36"/>
  <c r="D315" i="36"/>
  <c r="D312" i="36" s="1"/>
  <c r="K314" i="36"/>
  <c r="D314" i="36"/>
  <c r="K311" i="36"/>
  <c r="D311" i="36"/>
  <c r="K310" i="36"/>
  <c r="D310" i="36"/>
  <c r="K309" i="36"/>
  <c r="D309" i="36"/>
  <c r="K308" i="36"/>
  <c r="D308" i="36"/>
  <c r="K307" i="36"/>
  <c r="D307" i="36"/>
  <c r="K306" i="36"/>
  <c r="D306" i="36"/>
  <c r="D304" i="36" s="1"/>
  <c r="K303" i="36"/>
  <c r="D303" i="36"/>
  <c r="K302" i="36"/>
  <c r="D302" i="36"/>
  <c r="K301" i="36"/>
  <c r="D301" i="36"/>
  <c r="K300" i="36"/>
  <c r="D300" i="36"/>
  <c r="D296" i="36" s="1"/>
  <c r="K299" i="36"/>
  <c r="D299" i="36"/>
  <c r="K298" i="36"/>
  <c r="D298" i="36"/>
  <c r="K295" i="36"/>
  <c r="D295" i="36"/>
  <c r="K294" i="36"/>
  <c r="D294" i="36"/>
  <c r="K293" i="36"/>
  <c r="D293" i="36"/>
  <c r="K292" i="36"/>
  <c r="D292" i="36"/>
  <c r="K291" i="36"/>
  <c r="D291" i="36"/>
  <c r="K290" i="36"/>
  <c r="D290" i="36"/>
  <c r="K287" i="36"/>
  <c r="D287" i="36"/>
  <c r="K286" i="36"/>
  <c r="D286" i="36"/>
  <c r="K285" i="36"/>
  <c r="D285" i="36"/>
  <c r="D280" i="36" s="1"/>
  <c r="K284" i="36"/>
  <c r="D284" i="36"/>
  <c r="K283" i="36"/>
  <c r="D283" i="36"/>
  <c r="K282" i="36"/>
  <c r="D282" i="36"/>
  <c r="K279" i="36"/>
  <c r="D279" i="36"/>
  <c r="K278" i="36"/>
  <c r="D278" i="36"/>
  <c r="K277" i="36"/>
  <c r="D277" i="36"/>
  <c r="K276" i="36"/>
  <c r="D276" i="36"/>
  <c r="K275" i="36"/>
  <c r="D275" i="36"/>
  <c r="K274" i="36"/>
  <c r="D274" i="36"/>
  <c r="K271" i="36"/>
  <c r="D271" i="36"/>
  <c r="K270" i="36"/>
  <c r="D270" i="36"/>
  <c r="K269" i="36"/>
  <c r="D269" i="36"/>
  <c r="K268" i="36"/>
  <c r="D268" i="36"/>
  <c r="K267" i="36"/>
  <c r="D267" i="36"/>
  <c r="K266" i="36"/>
  <c r="D266" i="36"/>
  <c r="K263" i="36"/>
  <c r="D263" i="36"/>
  <c r="K262" i="36"/>
  <c r="D262" i="36"/>
  <c r="K261" i="36"/>
  <c r="D261" i="36"/>
  <c r="K260" i="36"/>
  <c r="D260" i="36"/>
  <c r="K259" i="36"/>
  <c r="D259" i="36"/>
  <c r="K258" i="36"/>
  <c r="D258" i="36"/>
  <c r="D256" i="36" s="1"/>
  <c r="K255" i="36"/>
  <c r="D255" i="36"/>
  <c r="D248" i="36" s="1"/>
  <c r="K254" i="36"/>
  <c r="D254" i="36"/>
  <c r="K253" i="36"/>
  <c r="D253" i="36"/>
  <c r="K252" i="36"/>
  <c r="D252" i="36"/>
  <c r="K251" i="36"/>
  <c r="D251" i="36"/>
  <c r="K250" i="36"/>
  <c r="D250" i="36"/>
  <c r="K247" i="36"/>
  <c r="D247" i="36"/>
  <c r="K246" i="36"/>
  <c r="D246" i="36"/>
  <c r="K245" i="36"/>
  <c r="D245" i="36"/>
  <c r="K244" i="36"/>
  <c r="D244" i="36"/>
  <c r="K243" i="36"/>
  <c r="D243" i="36"/>
  <c r="K242" i="36"/>
  <c r="D241" i="36"/>
  <c r="K240" i="36"/>
  <c r="D240" i="36"/>
  <c r="K239" i="36"/>
  <c r="D239" i="36"/>
  <c r="K238" i="36"/>
  <c r="D238" i="36"/>
  <c r="K237" i="36"/>
  <c r="D237" i="36"/>
  <c r="K236" i="36"/>
  <c r="D236" i="36"/>
  <c r="K235" i="36"/>
  <c r="D235" i="36"/>
  <c r="D233" i="36"/>
  <c r="K232" i="36"/>
  <c r="D232" i="36"/>
  <c r="K231" i="36"/>
  <c r="D231" i="36"/>
  <c r="K230" i="36"/>
  <c r="D230" i="36"/>
  <c r="K229" i="36"/>
  <c r="D229" i="36"/>
  <c r="K228" i="36"/>
  <c r="D228" i="36"/>
  <c r="K227" i="36"/>
  <c r="D226" i="36"/>
  <c r="K225" i="36"/>
  <c r="D225" i="36"/>
  <c r="K224" i="36"/>
  <c r="D224" i="36"/>
  <c r="K223" i="36"/>
  <c r="D223" i="36"/>
  <c r="K222" i="36"/>
  <c r="D222" i="36"/>
  <c r="K221" i="36"/>
  <c r="D221" i="36"/>
  <c r="K220" i="36"/>
  <c r="D220" i="36"/>
  <c r="D218" i="36" s="1"/>
  <c r="K217" i="36"/>
  <c r="D217" i="36"/>
  <c r="K216" i="36"/>
  <c r="D216" i="36"/>
  <c r="K215" i="36"/>
  <c r="D215" i="36"/>
  <c r="K214" i="36"/>
  <c r="D214" i="36"/>
  <c r="K213" i="36"/>
  <c r="D213" i="36"/>
  <c r="D211" i="36" s="1"/>
  <c r="K212" i="36"/>
  <c r="K210" i="36"/>
  <c r="D210" i="36"/>
  <c r="K209" i="36"/>
  <c r="D209" i="36"/>
  <c r="K208" i="36"/>
  <c r="D208" i="36"/>
  <c r="K207" i="36"/>
  <c r="D207" i="36"/>
  <c r="K206" i="36"/>
  <c r="D206" i="36"/>
  <c r="K205" i="36"/>
  <c r="D205" i="36"/>
  <c r="D203" i="36" s="1"/>
  <c r="K202" i="36"/>
  <c r="D202" i="36"/>
  <c r="K201" i="36"/>
  <c r="D201" i="36"/>
  <c r="K200" i="36"/>
  <c r="D200" i="36"/>
  <c r="K199" i="36"/>
  <c r="D199" i="36"/>
  <c r="K198" i="36"/>
  <c r="D198" i="36"/>
  <c r="D196" i="36" s="1"/>
  <c r="K197" i="36"/>
  <c r="K195" i="36"/>
  <c r="D195" i="36"/>
  <c r="K194" i="36"/>
  <c r="D194" i="36"/>
  <c r="K193" i="36"/>
  <c r="D193" i="36"/>
  <c r="K192" i="36"/>
  <c r="D192" i="36"/>
  <c r="K191" i="36"/>
  <c r="D191" i="36"/>
  <c r="K190" i="36"/>
  <c r="D190" i="36"/>
  <c r="D188" i="36" s="1"/>
  <c r="K187" i="36"/>
  <c r="D187" i="36"/>
  <c r="K186" i="36"/>
  <c r="D186" i="36"/>
  <c r="K185" i="36"/>
  <c r="D185" i="36"/>
  <c r="K184" i="36"/>
  <c r="D184" i="36"/>
  <c r="K183" i="36"/>
  <c r="D183" i="36"/>
  <c r="D181" i="36" s="1"/>
  <c r="K182" i="36"/>
  <c r="K180" i="36"/>
  <c r="D180" i="36"/>
  <c r="K179" i="36"/>
  <c r="D179" i="36"/>
  <c r="K178" i="36"/>
  <c r="D178" i="36"/>
  <c r="K177" i="36"/>
  <c r="D177" i="36"/>
  <c r="K176" i="36"/>
  <c r="D176" i="36"/>
  <c r="K175" i="36"/>
  <c r="D175" i="36"/>
  <c r="D173" i="36" s="1"/>
  <c r="K172" i="36"/>
  <c r="D172" i="36"/>
  <c r="K171" i="36"/>
  <c r="D171" i="36"/>
  <c r="K170" i="36"/>
  <c r="D170" i="36"/>
  <c r="K169" i="36"/>
  <c r="D169" i="36"/>
  <c r="K168" i="36"/>
  <c r="D168" i="36"/>
  <c r="D166" i="36" s="1"/>
  <c r="K167" i="36"/>
  <c r="K165" i="36"/>
  <c r="D165" i="36"/>
  <c r="K164" i="36"/>
  <c r="D164" i="36"/>
  <c r="K163" i="36"/>
  <c r="D163" i="36"/>
  <c r="K162" i="36"/>
  <c r="D162" i="36"/>
  <c r="K161" i="36"/>
  <c r="D161" i="36"/>
  <c r="D158" i="36" s="1"/>
  <c r="K160" i="36"/>
  <c r="D160" i="36"/>
  <c r="K157" i="36"/>
  <c r="D157" i="36"/>
  <c r="K156" i="36"/>
  <c r="D156" i="36"/>
  <c r="K155" i="36"/>
  <c r="D155" i="36"/>
  <c r="K154" i="36"/>
  <c r="D154" i="36"/>
  <c r="K153" i="36"/>
  <c r="D153" i="36"/>
  <c r="D151" i="36" s="1"/>
  <c r="K152" i="36"/>
  <c r="K150" i="36"/>
  <c r="D150" i="36"/>
  <c r="K149" i="36"/>
  <c r="D149" i="36"/>
  <c r="K148" i="36"/>
  <c r="D148" i="36"/>
  <c r="K147" i="36"/>
  <c r="D147" i="36"/>
  <c r="K146" i="36"/>
  <c r="D146" i="36"/>
  <c r="K145" i="36"/>
  <c r="D145" i="36"/>
  <c r="D143" i="36" s="1"/>
  <c r="K142" i="36"/>
  <c r="D142" i="36"/>
  <c r="K141" i="36"/>
  <c r="D141" i="36"/>
  <c r="K140" i="36"/>
  <c r="D140" i="36"/>
  <c r="K139" i="36"/>
  <c r="D139" i="36"/>
  <c r="D136" i="36" s="1"/>
  <c r="K138" i="36"/>
  <c r="D138" i="36"/>
  <c r="K137" i="36"/>
  <c r="K135" i="36"/>
  <c r="D135" i="36"/>
  <c r="K134" i="36"/>
  <c r="D134" i="36"/>
  <c r="K133" i="36"/>
  <c r="D133" i="36"/>
  <c r="K132" i="36"/>
  <c r="D132" i="36"/>
  <c r="K131" i="36"/>
  <c r="D131" i="36"/>
  <c r="K130" i="36"/>
  <c r="D130" i="36"/>
  <c r="D128" i="36" s="1"/>
  <c r="K127" i="36"/>
  <c r="D127" i="36"/>
  <c r="K126" i="36"/>
  <c r="D126" i="36"/>
  <c r="K125" i="36"/>
  <c r="D125" i="36"/>
  <c r="K124" i="36"/>
  <c r="D124" i="36"/>
  <c r="K123" i="36"/>
  <c r="D123" i="36"/>
  <c r="D121" i="36" s="1"/>
  <c r="K122" i="36"/>
  <c r="K120" i="36"/>
  <c r="D120" i="36"/>
  <c r="K119" i="36"/>
  <c r="D119" i="36"/>
  <c r="K118" i="36"/>
  <c r="D118" i="36"/>
  <c r="K117" i="36"/>
  <c r="D117" i="36"/>
  <c r="K116" i="36"/>
  <c r="D116" i="36"/>
  <c r="K115" i="36"/>
  <c r="D115" i="36"/>
  <c r="D113" i="36" s="1"/>
  <c r="K112" i="36"/>
  <c r="D112" i="36"/>
  <c r="K111" i="36"/>
  <c r="D111" i="36"/>
  <c r="K110" i="36"/>
  <c r="D110" i="36"/>
  <c r="K109" i="36"/>
  <c r="D109" i="36"/>
  <c r="K108" i="36"/>
  <c r="D108" i="36"/>
  <c r="D106" i="36" s="1"/>
  <c r="K107" i="36"/>
  <c r="K105" i="36"/>
  <c r="D105" i="36"/>
  <c r="K104" i="36"/>
  <c r="D104" i="36"/>
  <c r="D98" i="36" s="1"/>
  <c r="K103" i="36"/>
  <c r="D103" i="36"/>
  <c r="K102" i="36"/>
  <c r="D102" i="36"/>
  <c r="K101" i="36"/>
  <c r="D101" i="36"/>
  <c r="K100" i="36"/>
  <c r="D100" i="36"/>
  <c r="K97" i="36"/>
  <c r="D97" i="36"/>
  <c r="K96" i="36"/>
  <c r="D96" i="36"/>
  <c r="K95" i="36"/>
  <c r="D95" i="36"/>
  <c r="K94" i="36"/>
  <c r="D94" i="36"/>
  <c r="K93" i="36"/>
  <c r="D93" i="36"/>
  <c r="K92" i="36"/>
  <c r="K90" i="36"/>
  <c r="D90" i="36"/>
  <c r="K89" i="36"/>
  <c r="D89" i="36"/>
  <c r="K88" i="36"/>
  <c r="D88" i="36"/>
  <c r="K87" i="36"/>
  <c r="D87" i="36"/>
  <c r="K86" i="36"/>
  <c r="D86" i="36"/>
  <c r="K85" i="36"/>
  <c r="D85" i="36"/>
  <c r="K82" i="36"/>
  <c r="D82" i="36"/>
  <c r="K81" i="36"/>
  <c r="D81" i="36"/>
  <c r="K80" i="36"/>
  <c r="D80" i="36"/>
  <c r="K79" i="36"/>
  <c r="D79" i="36"/>
  <c r="K78" i="36"/>
  <c r="D78" i="36"/>
  <c r="K77" i="36"/>
  <c r="K75" i="36"/>
  <c r="D75" i="36"/>
  <c r="K74" i="36"/>
  <c r="D74" i="36"/>
  <c r="K73" i="36"/>
  <c r="D73" i="36"/>
  <c r="K72" i="36"/>
  <c r="D72" i="36"/>
  <c r="K71" i="36"/>
  <c r="D71" i="36"/>
  <c r="K70" i="36"/>
  <c r="D70" i="36"/>
  <c r="K67" i="36"/>
  <c r="D67" i="36"/>
  <c r="K66" i="36"/>
  <c r="D66" i="36"/>
  <c r="K65" i="36"/>
  <c r="D65" i="36"/>
  <c r="K64" i="36"/>
  <c r="D64" i="36"/>
  <c r="K63" i="36"/>
  <c r="D63" i="36"/>
  <c r="K62" i="36"/>
  <c r="K60" i="36"/>
  <c r="D60" i="36"/>
  <c r="K59" i="36"/>
  <c r="D59" i="36"/>
  <c r="K58" i="36"/>
  <c r="D58" i="36"/>
  <c r="K57" i="36"/>
  <c r="D57" i="36"/>
  <c r="K56" i="36"/>
  <c r="D56" i="36"/>
  <c r="K55" i="36"/>
  <c r="D55" i="36"/>
  <c r="D53" i="36" s="1"/>
  <c r="K52" i="36"/>
  <c r="D52" i="36"/>
  <c r="K51" i="36"/>
  <c r="D51" i="36"/>
  <c r="K50" i="36"/>
  <c r="D50" i="36"/>
  <c r="K49" i="36"/>
  <c r="D49" i="36"/>
  <c r="K48" i="36"/>
  <c r="D48" i="36"/>
  <c r="D46" i="36" s="1"/>
  <c r="K47" i="36"/>
  <c r="K45" i="36"/>
  <c r="D45" i="36"/>
  <c r="K44" i="36"/>
  <c r="D44" i="36"/>
  <c r="K43" i="36"/>
  <c r="D43" i="36"/>
  <c r="K42" i="36"/>
  <c r="D42" i="36"/>
  <c r="K41" i="36"/>
  <c r="D41" i="36"/>
  <c r="K40" i="36"/>
  <c r="D40" i="36"/>
  <c r="K37" i="36"/>
  <c r="D37" i="36"/>
  <c r="K36" i="36"/>
  <c r="D36" i="36"/>
  <c r="K35" i="36"/>
  <c r="D35" i="36"/>
  <c r="K34" i="36"/>
  <c r="D34" i="36"/>
  <c r="K33" i="36"/>
  <c r="D33" i="36"/>
  <c r="D31" i="36" s="1"/>
  <c r="K32" i="36"/>
  <c r="K30" i="36"/>
  <c r="D30" i="36"/>
  <c r="K29" i="36"/>
  <c r="D29" i="36"/>
  <c r="K28" i="36"/>
  <c r="D28" i="36"/>
  <c r="K27" i="36"/>
  <c r="D27" i="36"/>
  <c r="K26" i="36"/>
  <c r="D26" i="36"/>
  <c r="D23" i="36" s="1"/>
  <c r="K25" i="36"/>
  <c r="D25" i="36"/>
  <c r="K22" i="36"/>
  <c r="D22" i="36"/>
  <c r="K21" i="36"/>
  <c r="D21" i="36"/>
  <c r="K20" i="36"/>
  <c r="D20" i="36"/>
  <c r="K19" i="36"/>
  <c r="D19" i="36"/>
  <c r="K18" i="36"/>
  <c r="D18" i="36"/>
  <c r="D16" i="36" s="1"/>
  <c r="K17" i="36"/>
  <c r="K15" i="36"/>
  <c r="D15" i="36"/>
  <c r="K14" i="36"/>
  <c r="D14" i="36"/>
  <c r="K13" i="36"/>
  <c r="D13" i="36"/>
  <c r="K12" i="36"/>
  <c r="D12" i="36"/>
  <c r="K11" i="36"/>
  <c r="D11" i="36"/>
  <c r="K10" i="36"/>
  <c r="D10" i="36"/>
  <c r="D8" i="36" s="1"/>
  <c r="J404" i="35"/>
  <c r="I404" i="35"/>
  <c r="H404" i="35"/>
  <c r="G404" i="35"/>
  <c r="F404" i="35"/>
  <c r="E404" i="35"/>
  <c r="G406" i="35" s="1"/>
  <c r="D391" i="35"/>
  <c r="C391" i="35"/>
  <c r="H391" i="35" s="1"/>
  <c r="B391" i="35"/>
  <c r="H390" i="35"/>
  <c r="F390" i="35"/>
  <c r="D390" i="35"/>
  <c r="C390" i="35"/>
  <c r="G390" i="35" s="1"/>
  <c r="B390" i="35"/>
  <c r="H389" i="35"/>
  <c r="H392" i="35" s="1"/>
  <c r="G389" i="35"/>
  <c r="G392" i="35" s="1"/>
  <c r="F389" i="35"/>
  <c r="F392" i="35" s="1"/>
  <c r="E389" i="35"/>
  <c r="E392" i="35" s="1"/>
  <c r="D389" i="35"/>
  <c r="C389" i="35"/>
  <c r="C392" i="35" s="1"/>
  <c r="B389" i="35"/>
  <c r="D386" i="35"/>
  <c r="J378" i="35"/>
  <c r="J380" i="35" s="1"/>
  <c r="J394" i="35" s="1"/>
  <c r="I378" i="35"/>
  <c r="I380" i="35" s="1"/>
  <c r="I394" i="35" s="1"/>
  <c r="H378" i="35"/>
  <c r="H380" i="35" s="1"/>
  <c r="G378" i="35"/>
  <c r="G380" i="35" s="1"/>
  <c r="F378" i="35"/>
  <c r="F380" i="35" s="1"/>
  <c r="E378" i="35"/>
  <c r="E380" i="35" s="1"/>
  <c r="K375" i="35"/>
  <c r="D375" i="35"/>
  <c r="K374" i="35"/>
  <c r="D374" i="35"/>
  <c r="K373" i="35"/>
  <c r="D373" i="35"/>
  <c r="K372" i="35"/>
  <c r="D372" i="35"/>
  <c r="K371" i="35"/>
  <c r="D371" i="35"/>
  <c r="K370" i="35"/>
  <c r="D370" i="35"/>
  <c r="D368" i="35" s="1"/>
  <c r="K367" i="35"/>
  <c r="D367" i="35"/>
  <c r="K366" i="35"/>
  <c r="D366" i="35"/>
  <c r="K365" i="35"/>
  <c r="D365" i="35"/>
  <c r="K364" i="35"/>
  <c r="D364" i="35"/>
  <c r="D360" i="35" s="1"/>
  <c r="K363" i="35"/>
  <c r="D363" i="35"/>
  <c r="K362" i="35"/>
  <c r="D362" i="35"/>
  <c r="K359" i="35"/>
  <c r="D359" i="35"/>
  <c r="K358" i="35"/>
  <c r="D358" i="35"/>
  <c r="K357" i="35"/>
  <c r="D357" i="35"/>
  <c r="K356" i="35"/>
  <c r="D356" i="35"/>
  <c r="K355" i="35"/>
  <c r="D355" i="35"/>
  <c r="K354" i="35"/>
  <c r="D354" i="35"/>
  <c r="D352" i="35" s="1"/>
  <c r="K351" i="35"/>
  <c r="D351" i="35"/>
  <c r="K350" i="35"/>
  <c r="D350" i="35"/>
  <c r="K349" i="35"/>
  <c r="D349" i="35"/>
  <c r="K348" i="35"/>
  <c r="D348" i="35"/>
  <c r="K347" i="35"/>
  <c r="D347" i="35"/>
  <c r="K346" i="35"/>
  <c r="D346" i="35"/>
  <c r="D344" i="35"/>
  <c r="K343" i="35"/>
  <c r="D343" i="35"/>
  <c r="K342" i="35"/>
  <c r="D342" i="35"/>
  <c r="K341" i="35"/>
  <c r="D341" i="35"/>
  <c r="K340" i="35"/>
  <c r="D340" i="35"/>
  <c r="K339" i="35"/>
  <c r="D339" i="35"/>
  <c r="K338" i="35"/>
  <c r="D338" i="35"/>
  <c r="D336" i="35" s="1"/>
  <c r="K335" i="35"/>
  <c r="D335" i="35"/>
  <c r="K334" i="35"/>
  <c r="D334" i="35"/>
  <c r="D328" i="35" s="1"/>
  <c r="K333" i="35"/>
  <c r="D333" i="35"/>
  <c r="K332" i="35"/>
  <c r="D332" i="35"/>
  <c r="K331" i="35"/>
  <c r="D331" i="35"/>
  <c r="K330" i="35"/>
  <c r="D330" i="35"/>
  <c r="K327" i="35"/>
  <c r="D327" i="35"/>
  <c r="K326" i="35"/>
  <c r="D326" i="35"/>
  <c r="K325" i="35"/>
  <c r="D325" i="35"/>
  <c r="K324" i="35"/>
  <c r="D324" i="35"/>
  <c r="K323" i="35"/>
  <c r="D323" i="35"/>
  <c r="D320" i="35" s="1"/>
  <c r="K322" i="35"/>
  <c r="D322" i="35"/>
  <c r="K319" i="35"/>
  <c r="D319" i="35"/>
  <c r="K318" i="35"/>
  <c r="D318" i="35"/>
  <c r="K317" i="35"/>
  <c r="D317" i="35"/>
  <c r="K316" i="35"/>
  <c r="D316" i="35"/>
  <c r="K315" i="35"/>
  <c r="D315" i="35"/>
  <c r="K314" i="35"/>
  <c r="D314" i="35"/>
  <c r="D312" i="35" s="1"/>
  <c r="K311" i="35"/>
  <c r="D311" i="35"/>
  <c r="K310" i="35"/>
  <c r="D310" i="35"/>
  <c r="K309" i="35"/>
  <c r="D309" i="35"/>
  <c r="K308" i="35"/>
  <c r="D308" i="35"/>
  <c r="D304" i="35" s="1"/>
  <c r="K307" i="35"/>
  <c r="D307" i="35"/>
  <c r="K306" i="35"/>
  <c r="D306" i="35"/>
  <c r="K303" i="35"/>
  <c r="D303" i="35"/>
  <c r="K302" i="35"/>
  <c r="D302" i="35"/>
  <c r="K301" i="35"/>
  <c r="D301" i="35"/>
  <c r="K300" i="35"/>
  <c r="D300" i="35"/>
  <c r="K299" i="35"/>
  <c r="D299" i="35"/>
  <c r="K298" i="35"/>
  <c r="D298" i="35"/>
  <c r="D296" i="35" s="1"/>
  <c r="K295" i="35"/>
  <c r="D295" i="35"/>
  <c r="K294" i="35"/>
  <c r="D294" i="35"/>
  <c r="K293" i="35"/>
  <c r="D293" i="35"/>
  <c r="K292" i="35"/>
  <c r="D292" i="35"/>
  <c r="K291" i="35"/>
  <c r="D291" i="35"/>
  <c r="K290" i="35"/>
  <c r="D290" i="35"/>
  <c r="K287" i="35"/>
  <c r="D287" i="35"/>
  <c r="K286" i="35"/>
  <c r="D286" i="35"/>
  <c r="K285" i="35"/>
  <c r="D285" i="35"/>
  <c r="K284" i="35"/>
  <c r="D284" i="35"/>
  <c r="K283" i="35"/>
  <c r="D283" i="35"/>
  <c r="K282" i="35"/>
  <c r="D282" i="35"/>
  <c r="K279" i="35"/>
  <c r="D279" i="35"/>
  <c r="K278" i="35"/>
  <c r="D278" i="35"/>
  <c r="K277" i="35"/>
  <c r="D277" i="35"/>
  <c r="K276" i="35"/>
  <c r="D276" i="35"/>
  <c r="K275" i="35"/>
  <c r="D275" i="35"/>
  <c r="K274" i="35"/>
  <c r="D274" i="35"/>
  <c r="K271" i="35"/>
  <c r="D271" i="35"/>
  <c r="K270" i="35"/>
  <c r="D270" i="35"/>
  <c r="K269" i="35"/>
  <c r="D269" i="35"/>
  <c r="K268" i="35"/>
  <c r="D268" i="35"/>
  <c r="K267" i="35"/>
  <c r="D267" i="35"/>
  <c r="K266" i="35"/>
  <c r="D266" i="35"/>
  <c r="K263" i="35"/>
  <c r="D263" i="35"/>
  <c r="K262" i="35"/>
  <c r="D262" i="35"/>
  <c r="K261" i="35"/>
  <c r="D261" i="35"/>
  <c r="K260" i="35"/>
  <c r="D260" i="35"/>
  <c r="K259" i="35"/>
  <c r="D259" i="35"/>
  <c r="K258" i="35"/>
  <c r="D258" i="35"/>
  <c r="K255" i="35"/>
  <c r="D255" i="35"/>
  <c r="K254" i="35"/>
  <c r="D254" i="35"/>
  <c r="K253" i="35"/>
  <c r="D253" i="35"/>
  <c r="K252" i="35"/>
  <c r="D252" i="35"/>
  <c r="K251" i="35"/>
  <c r="D251" i="35"/>
  <c r="K250" i="35"/>
  <c r="D250" i="35"/>
  <c r="D248" i="35" s="1"/>
  <c r="K247" i="35"/>
  <c r="D247" i="35"/>
  <c r="K246" i="35"/>
  <c r="D246" i="35"/>
  <c r="K245" i="35"/>
  <c r="D245" i="35"/>
  <c r="K244" i="35"/>
  <c r="D244" i="35"/>
  <c r="K243" i="35"/>
  <c r="D243" i="35"/>
  <c r="K242" i="35"/>
  <c r="D241" i="35"/>
  <c r="K240" i="35"/>
  <c r="D240" i="35"/>
  <c r="K239" i="35"/>
  <c r="D239" i="35"/>
  <c r="K238" i="35"/>
  <c r="D238" i="35"/>
  <c r="K237" i="35"/>
  <c r="D237" i="35"/>
  <c r="K236" i="35"/>
  <c r="D236" i="35"/>
  <c r="K235" i="35"/>
  <c r="D235" i="35"/>
  <c r="D233" i="35" s="1"/>
  <c r="K232" i="35"/>
  <c r="D232" i="35"/>
  <c r="K231" i="35"/>
  <c r="D231" i="35"/>
  <c r="K230" i="35"/>
  <c r="D230" i="35"/>
  <c r="K229" i="35"/>
  <c r="D229" i="35"/>
  <c r="K228" i="35"/>
  <c r="D228" i="35"/>
  <c r="D226" i="35" s="1"/>
  <c r="K227" i="35"/>
  <c r="K225" i="35"/>
  <c r="D225" i="35"/>
  <c r="K224" i="35"/>
  <c r="D224" i="35"/>
  <c r="K223" i="35"/>
  <c r="D223" i="35"/>
  <c r="K222" i="35"/>
  <c r="D222" i="35"/>
  <c r="K221" i="35"/>
  <c r="D221" i="35"/>
  <c r="D218" i="35" s="1"/>
  <c r="K220" i="35"/>
  <c r="D220" i="35"/>
  <c r="K217" i="35"/>
  <c r="D217" i="35"/>
  <c r="K216" i="35"/>
  <c r="D216" i="35"/>
  <c r="K215" i="35"/>
  <c r="D215" i="35"/>
  <c r="K214" i="35"/>
  <c r="D214" i="35"/>
  <c r="K213" i="35"/>
  <c r="D213" i="35"/>
  <c r="D211" i="35" s="1"/>
  <c r="K212" i="35"/>
  <c r="K210" i="35"/>
  <c r="D210" i="35"/>
  <c r="K209" i="35"/>
  <c r="D209" i="35"/>
  <c r="K208" i="35"/>
  <c r="D208" i="35"/>
  <c r="K207" i="35"/>
  <c r="D207" i="35"/>
  <c r="K206" i="35"/>
  <c r="D206" i="35"/>
  <c r="D203" i="35" s="1"/>
  <c r="K205" i="35"/>
  <c r="D205" i="35"/>
  <c r="K202" i="35"/>
  <c r="D202" i="35"/>
  <c r="D196" i="35" s="1"/>
  <c r="K201" i="35"/>
  <c r="D201" i="35"/>
  <c r="K200" i="35"/>
  <c r="D200" i="35"/>
  <c r="K199" i="35"/>
  <c r="D199" i="35"/>
  <c r="K198" i="35"/>
  <c r="D198" i="35"/>
  <c r="K197" i="35"/>
  <c r="K195" i="35"/>
  <c r="D195" i="35"/>
  <c r="K194" i="35"/>
  <c r="D194" i="35"/>
  <c r="K193" i="35"/>
  <c r="D193" i="35"/>
  <c r="K192" i="35"/>
  <c r="D192" i="35"/>
  <c r="K191" i="35"/>
  <c r="D191" i="35"/>
  <c r="K190" i="35"/>
  <c r="D190" i="35"/>
  <c r="D188" i="35" s="1"/>
  <c r="K187" i="35"/>
  <c r="D187" i="35"/>
  <c r="K186" i="35"/>
  <c r="D186" i="35"/>
  <c r="K185" i="35"/>
  <c r="D185" i="35"/>
  <c r="K184" i="35"/>
  <c r="D184" i="35"/>
  <c r="K183" i="35"/>
  <c r="D183" i="35"/>
  <c r="D181" i="35" s="1"/>
  <c r="K182" i="35"/>
  <c r="K180" i="35"/>
  <c r="D180" i="35"/>
  <c r="K179" i="35"/>
  <c r="D179" i="35"/>
  <c r="K178" i="35"/>
  <c r="D178" i="35"/>
  <c r="K177" i="35"/>
  <c r="D177" i="35"/>
  <c r="D173" i="35" s="1"/>
  <c r="K176" i="35"/>
  <c r="D176" i="35"/>
  <c r="K175" i="35"/>
  <c r="D175" i="35"/>
  <c r="K172" i="35"/>
  <c r="D172" i="35"/>
  <c r="K171" i="35"/>
  <c r="D171" i="35"/>
  <c r="K170" i="35"/>
  <c r="D170" i="35"/>
  <c r="K169" i="35"/>
  <c r="D169" i="35"/>
  <c r="K168" i="35"/>
  <c r="D168" i="35"/>
  <c r="K167" i="35"/>
  <c r="D166" i="35"/>
  <c r="K165" i="35"/>
  <c r="D165" i="35"/>
  <c r="K164" i="35"/>
  <c r="D164" i="35"/>
  <c r="K163" i="35"/>
  <c r="D163" i="35"/>
  <c r="K162" i="35"/>
  <c r="D162" i="35"/>
  <c r="K161" i="35"/>
  <c r="D161" i="35"/>
  <c r="K160" i="35"/>
  <c r="D160" i="35"/>
  <c r="D158" i="35" s="1"/>
  <c r="K157" i="35"/>
  <c r="D157" i="35"/>
  <c r="K156" i="35"/>
  <c r="D156" i="35"/>
  <c r="K155" i="35"/>
  <c r="D155" i="35"/>
  <c r="D151" i="35" s="1"/>
  <c r="K154" i="35"/>
  <c r="D154" i="35"/>
  <c r="K153" i="35"/>
  <c r="D153" i="35"/>
  <c r="K152" i="35"/>
  <c r="K150" i="35"/>
  <c r="D150" i="35"/>
  <c r="K149" i="35"/>
  <c r="D149" i="35"/>
  <c r="K148" i="35"/>
  <c r="D148" i="35"/>
  <c r="K147" i="35"/>
  <c r="D147" i="35"/>
  <c r="K146" i="35"/>
  <c r="D146" i="35"/>
  <c r="K145" i="35"/>
  <c r="D145" i="35"/>
  <c r="D143" i="35" s="1"/>
  <c r="K142" i="35"/>
  <c r="D142" i="35"/>
  <c r="K141" i="35"/>
  <c r="D141" i="35"/>
  <c r="K140" i="35"/>
  <c r="D140" i="35"/>
  <c r="K139" i="35"/>
  <c r="D139" i="35"/>
  <c r="K138" i="35"/>
  <c r="D138" i="35"/>
  <c r="D136" i="35" s="1"/>
  <c r="K137" i="35"/>
  <c r="K135" i="35"/>
  <c r="D135" i="35"/>
  <c r="K134" i="35"/>
  <c r="D134" i="35"/>
  <c r="K133" i="35"/>
  <c r="D133" i="35"/>
  <c r="K132" i="35"/>
  <c r="D132" i="35"/>
  <c r="K131" i="35"/>
  <c r="D131" i="35"/>
  <c r="D128" i="35" s="1"/>
  <c r="K130" i="35"/>
  <c r="D130" i="35"/>
  <c r="K127" i="35"/>
  <c r="D127" i="35"/>
  <c r="K126" i="35"/>
  <c r="D126" i="35"/>
  <c r="K125" i="35"/>
  <c r="D125" i="35"/>
  <c r="K124" i="35"/>
  <c r="D124" i="35"/>
  <c r="K123" i="35"/>
  <c r="D123" i="35"/>
  <c r="D121" i="35" s="1"/>
  <c r="K122" i="35"/>
  <c r="K120" i="35"/>
  <c r="D120" i="35"/>
  <c r="K119" i="35"/>
  <c r="D119" i="35"/>
  <c r="K118" i="35"/>
  <c r="D118" i="35"/>
  <c r="K117" i="35"/>
  <c r="D117" i="35"/>
  <c r="K116" i="35"/>
  <c r="D116" i="35"/>
  <c r="K115" i="35"/>
  <c r="D115" i="35"/>
  <c r="D113" i="35" s="1"/>
  <c r="K112" i="35"/>
  <c r="D112" i="35"/>
  <c r="K111" i="35"/>
  <c r="D111" i="35"/>
  <c r="K110" i="35"/>
  <c r="D110" i="35"/>
  <c r="K109" i="35"/>
  <c r="D109" i="35"/>
  <c r="K108" i="35"/>
  <c r="D108" i="35"/>
  <c r="D106" i="35" s="1"/>
  <c r="K107" i="35"/>
  <c r="K105" i="35"/>
  <c r="D105" i="35"/>
  <c r="K104" i="35"/>
  <c r="D104" i="35"/>
  <c r="K103" i="35"/>
  <c r="D103" i="35"/>
  <c r="K102" i="35"/>
  <c r="D102" i="35"/>
  <c r="D98" i="35" s="1"/>
  <c r="K101" i="35"/>
  <c r="D101" i="35"/>
  <c r="K100" i="35"/>
  <c r="D100" i="35"/>
  <c r="K97" i="35"/>
  <c r="D97" i="35"/>
  <c r="K96" i="35"/>
  <c r="D96" i="35"/>
  <c r="K95" i="35"/>
  <c r="D95" i="35"/>
  <c r="K94" i="35"/>
  <c r="D94" i="35"/>
  <c r="K93" i="35"/>
  <c r="D93" i="35"/>
  <c r="D91" i="35" s="1"/>
  <c r="K92" i="35"/>
  <c r="K90" i="35"/>
  <c r="D90" i="35"/>
  <c r="K89" i="35"/>
  <c r="D89" i="35"/>
  <c r="K88" i="35"/>
  <c r="D88" i="35"/>
  <c r="K87" i="35"/>
  <c r="D87" i="35"/>
  <c r="K86" i="35"/>
  <c r="D86" i="35"/>
  <c r="K85" i="35"/>
  <c r="D85" i="35"/>
  <c r="K82" i="35"/>
  <c r="D82" i="35"/>
  <c r="K81" i="35"/>
  <c r="D81" i="35"/>
  <c r="K80" i="35"/>
  <c r="D80" i="35"/>
  <c r="K79" i="35"/>
  <c r="D79" i="35"/>
  <c r="K78" i="35"/>
  <c r="D78" i="35"/>
  <c r="K77" i="35"/>
  <c r="K75" i="35"/>
  <c r="D75" i="35"/>
  <c r="K74" i="35"/>
  <c r="D74" i="35"/>
  <c r="K73" i="35"/>
  <c r="D73" i="35"/>
  <c r="K72" i="35"/>
  <c r="D72" i="35"/>
  <c r="K71" i="35"/>
  <c r="D71" i="35"/>
  <c r="K70" i="35"/>
  <c r="D70" i="35"/>
  <c r="D68" i="35" s="1"/>
  <c r="K67" i="35"/>
  <c r="D67" i="35"/>
  <c r="K66" i="35"/>
  <c r="D66" i="35"/>
  <c r="K65" i="35"/>
  <c r="D65" i="35"/>
  <c r="K64" i="35"/>
  <c r="D64" i="35"/>
  <c r="K63" i="35"/>
  <c r="D63" i="35"/>
  <c r="K62" i="35"/>
  <c r="K60" i="35"/>
  <c r="D60" i="35"/>
  <c r="K59" i="35"/>
  <c r="D59" i="35"/>
  <c r="K58" i="35"/>
  <c r="D58" i="35"/>
  <c r="K57" i="35"/>
  <c r="D57" i="35"/>
  <c r="K56" i="35"/>
  <c r="D56" i="35"/>
  <c r="K55" i="35"/>
  <c r="D55" i="35"/>
  <c r="K52" i="35"/>
  <c r="D52" i="35"/>
  <c r="K51" i="35"/>
  <c r="D51" i="35"/>
  <c r="K50" i="35"/>
  <c r="D50" i="35"/>
  <c r="K49" i="35"/>
  <c r="D49" i="35"/>
  <c r="K48" i="35"/>
  <c r="D48" i="35"/>
  <c r="K47" i="35"/>
  <c r="K45" i="35"/>
  <c r="D45" i="35"/>
  <c r="K44" i="35"/>
  <c r="D44" i="35"/>
  <c r="K43" i="35"/>
  <c r="D43" i="35"/>
  <c r="K42" i="35"/>
  <c r="D42" i="35"/>
  <c r="K41" i="35"/>
  <c r="D41" i="35"/>
  <c r="K40" i="35"/>
  <c r="D40" i="35"/>
  <c r="K37" i="35"/>
  <c r="D37" i="35"/>
  <c r="K36" i="35"/>
  <c r="D36" i="35"/>
  <c r="K35" i="35"/>
  <c r="D35" i="35"/>
  <c r="K34" i="35"/>
  <c r="D34" i="35"/>
  <c r="K33" i="35"/>
  <c r="D33" i="35"/>
  <c r="D31" i="35" s="1"/>
  <c r="K32" i="35"/>
  <c r="K30" i="35"/>
  <c r="D30" i="35"/>
  <c r="K29" i="35"/>
  <c r="D29" i="35"/>
  <c r="K28" i="35"/>
  <c r="D28" i="35"/>
  <c r="K27" i="35"/>
  <c r="D27" i="35"/>
  <c r="K26" i="35"/>
  <c r="D26" i="35"/>
  <c r="K25" i="35"/>
  <c r="D25" i="35"/>
  <c r="K22" i="35"/>
  <c r="D22" i="35"/>
  <c r="K21" i="35"/>
  <c r="D21" i="35"/>
  <c r="K20" i="35"/>
  <c r="D20" i="35"/>
  <c r="K19" i="35"/>
  <c r="D19" i="35"/>
  <c r="K18" i="35"/>
  <c r="D18" i="35"/>
  <c r="K17" i="35"/>
  <c r="K15" i="35"/>
  <c r="D15" i="35"/>
  <c r="K14" i="35"/>
  <c r="D14" i="35"/>
  <c r="K13" i="35"/>
  <c r="D13" i="35"/>
  <c r="K12" i="35"/>
  <c r="D12" i="35"/>
  <c r="K11" i="35"/>
  <c r="D11" i="35"/>
  <c r="K10" i="35"/>
  <c r="D10" i="35"/>
  <c r="J404" i="34"/>
  <c r="I404" i="34"/>
  <c r="H404" i="34"/>
  <c r="G404" i="34"/>
  <c r="F404" i="34"/>
  <c r="E404" i="34"/>
  <c r="D391" i="34"/>
  <c r="C391" i="34"/>
  <c r="H391" i="34" s="1"/>
  <c r="B391" i="34"/>
  <c r="D390" i="34"/>
  <c r="C390" i="34"/>
  <c r="H390" i="34" s="1"/>
  <c r="B390" i="34"/>
  <c r="H389" i="34"/>
  <c r="H392" i="34" s="1"/>
  <c r="D389" i="34"/>
  <c r="C389" i="34"/>
  <c r="C392" i="34" s="1"/>
  <c r="B389" i="34"/>
  <c r="D386" i="34"/>
  <c r="J378" i="34"/>
  <c r="J380" i="34" s="1"/>
  <c r="J394" i="34" s="1"/>
  <c r="I378" i="34"/>
  <c r="I380" i="34" s="1"/>
  <c r="I394" i="34" s="1"/>
  <c r="H378" i="34"/>
  <c r="H380" i="34" s="1"/>
  <c r="G378" i="34"/>
  <c r="G380" i="34" s="1"/>
  <c r="F378" i="34"/>
  <c r="F380" i="34" s="1"/>
  <c r="E378" i="34"/>
  <c r="E380" i="34" s="1"/>
  <c r="K375" i="34"/>
  <c r="D375" i="34"/>
  <c r="K374" i="34"/>
  <c r="D374" i="34"/>
  <c r="K373" i="34"/>
  <c r="D373" i="34"/>
  <c r="K372" i="34"/>
  <c r="D372" i="34"/>
  <c r="K371" i="34"/>
  <c r="D371" i="34"/>
  <c r="K370" i="34"/>
  <c r="D370" i="34"/>
  <c r="K367" i="34"/>
  <c r="D367" i="34"/>
  <c r="K366" i="34"/>
  <c r="D366" i="34"/>
  <c r="K365" i="34"/>
  <c r="D365" i="34"/>
  <c r="K364" i="34"/>
  <c r="D364" i="34"/>
  <c r="K363" i="34"/>
  <c r="D363" i="34"/>
  <c r="K362" i="34"/>
  <c r="D362" i="34"/>
  <c r="K359" i="34"/>
  <c r="D359" i="34"/>
  <c r="K358" i="34"/>
  <c r="D358" i="34"/>
  <c r="K357" i="34"/>
  <c r="D357" i="34"/>
  <c r="K356" i="34"/>
  <c r="D356" i="34"/>
  <c r="K355" i="34"/>
  <c r="D355" i="34"/>
  <c r="K354" i="34"/>
  <c r="D354" i="34"/>
  <c r="K351" i="34"/>
  <c r="D351" i="34"/>
  <c r="K350" i="34"/>
  <c r="D350" i="34"/>
  <c r="K349" i="34"/>
  <c r="D349" i="34"/>
  <c r="K348" i="34"/>
  <c r="D348" i="34"/>
  <c r="K347" i="34"/>
  <c r="D347" i="34"/>
  <c r="K346" i="34"/>
  <c r="D346" i="34"/>
  <c r="K343" i="34"/>
  <c r="D343" i="34"/>
  <c r="K342" i="34"/>
  <c r="D342" i="34"/>
  <c r="K341" i="34"/>
  <c r="D341" i="34"/>
  <c r="K340" i="34"/>
  <c r="D340" i="34"/>
  <c r="K339" i="34"/>
  <c r="D339" i="34"/>
  <c r="K338" i="34"/>
  <c r="D338" i="34"/>
  <c r="K335" i="34"/>
  <c r="D335" i="34"/>
  <c r="K334" i="34"/>
  <c r="D334" i="34"/>
  <c r="K333" i="34"/>
  <c r="D333" i="34"/>
  <c r="K332" i="34"/>
  <c r="D332" i="34"/>
  <c r="K331" i="34"/>
  <c r="D331" i="34"/>
  <c r="K330" i="34"/>
  <c r="D330" i="34"/>
  <c r="K327" i="34"/>
  <c r="D327" i="34"/>
  <c r="K326" i="34"/>
  <c r="D326" i="34"/>
  <c r="K325" i="34"/>
  <c r="D325" i="34"/>
  <c r="K324" i="34"/>
  <c r="D324" i="34"/>
  <c r="K323" i="34"/>
  <c r="D323" i="34"/>
  <c r="K322" i="34"/>
  <c r="D322" i="34"/>
  <c r="K319" i="34"/>
  <c r="D319" i="34"/>
  <c r="K318" i="34"/>
  <c r="D318" i="34"/>
  <c r="K317" i="34"/>
  <c r="D317" i="34"/>
  <c r="K316" i="34"/>
  <c r="D316" i="34"/>
  <c r="K315" i="34"/>
  <c r="D315" i="34"/>
  <c r="K314" i="34"/>
  <c r="D314" i="34"/>
  <c r="K311" i="34"/>
  <c r="D311" i="34"/>
  <c r="K310" i="34"/>
  <c r="D310" i="34"/>
  <c r="K309" i="34"/>
  <c r="D309" i="34"/>
  <c r="K308" i="34"/>
  <c r="D308" i="34"/>
  <c r="K307" i="34"/>
  <c r="D307" i="34"/>
  <c r="K306" i="34"/>
  <c r="D306" i="34"/>
  <c r="K303" i="34"/>
  <c r="D303" i="34"/>
  <c r="K302" i="34"/>
  <c r="D302" i="34"/>
  <c r="K301" i="34"/>
  <c r="D301" i="34"/>
  <c r="K300" i="34"/>
  <c r="D300" i="34"/>
  <c r="K299" i="34"/>
  <c r="D299" i="34"/>
  <c r="K298" i="34"/>
  <c r="D298" i="34"/>
  <c r="K295" i="34"/>
  <c r="D295" i="34"/>
  <c r="K294" i="34"/>
  <c r="D294" i="34"/>
  <c r="K293" i="34"/>
  <c r="D293" i="34"/>
  <c r="K292" i="34"/>
  <c r="D292" i="34"/>
  <c r="K291" i="34"/>
  <c r="D291" i="34"/>
  <c r="K290" i="34"/>
  <c r="D290" i="34"/>
  <c r="K287" i="34"/>
  <c r="D287" i="34"/>
  <c r="K286" i="34"/>
  <c r="D286" i="34"/>
  <c r="K285" i="34"/>
  <c r="D285" i="34"/>
  <c r="K284" i="34"/>
  <c r="D284" i="34"/>
  <c r="K283" i="34"/>
  <c r="D283" i="34"/>
  <c r="K282" i="34"/>
  <c r="D282" i="34"/>
  <c r="K279" i="34"/>
  <c r="D279" i="34"/>
  <c r="K278" i="34"/>
  <c r="D278" i="34"/>
  <c r="K277" i="34"/>
  <c r="D277" i="34"/>
  <c r="K276" i="34"/>
  <c r="D276" i="34"/>
  <c r="K275" i="34"/>
  <c r="D275" i="34"/>
  <c r="K274" i="34"/>
  <c r="D274" i="34"/>
  <c r="K271" i="34"/>
  <c r="D271" i="34"/>
  <c r="K270" i="34"/>
  <c r="D270" i="34"/>
  <c r="K269" i="34"/>
  <c r="D269" i="34"/>
  <c r="K268" i="34"/>
  <c r="D268" i="34"/>
  <c r="K267" i="34"/>
  <c r="D267" i="34"/>
  <c r="K266" i="34"/>
  <c r="D266" i="34"/>
  <c r="K263" i="34"/>
  <c r="D263" i="34"/>
  <c r="K262" i="34"/>
  <c r="D262" i="34"/>
  <c r="K261" i="34"/>
  <c r="D261" i="34"/>
  <c r="K260" i="34"/>
  <c r="D260" i="34"/>
  <c r="K259" i="34"/>
  <c r="D259" i="34"/>
  <c r="K258" i="34"/>
  <c r="D258" i="34"/>
  <c r="K255" i="34"/>
  <c r="D255" i="34"/>
  <c r="K254" i="34"/>
  <c r="D254" i="34"/>
  <c r="K253" i="34"/>
  <c r="D253" i="34"/>
  <c r="K252" i="34"/>
  <c r="D252" i="34"/>
  <c r="K251" i="34"/>
  <c r="D251" i="34"/>
  <c r="K250" i="34"/>
  <c r="D250" i="34"/>
  <c r="K247" i="34"/>
  <c r="D247" i="34"/>
  <c r="K246" i="34"/>
  <c r="D246" i="34"/>
  <c r="K245" i="34"/>
  <c r="D245" i="34"/>
  <c r="K244" i="34"/>
  <c r="D244" i="34"/>
  <c r="K243" i="34"/>
  <c r="D243" i="34"/>
  <c r="K242" i="34"/>
  <c r="K240" i="34"/>
  <c r="D240" i="34"/>
  <c r="K239" i="34"/>
  <c r="D239" i="34"/>
  <c r="K238" i="34"/>
  <c r="D238" i="34"/>
  <c r="K237" i="34"/>
  <c r="D237" i="34"/>
  <c r="K236" i="34"/>
  <c r="D236" i="34"/>
  <c r="K235" i="34"/>
  <c r="D235" i="34"/>
  <c r="K232" i="34"/>
  <c r="D232" i="34"/>
  <c r="K231" i="34"/>
  <c r="D231" i="34"/>
  <c r="K230" i="34"/>
  <c r="D230" i="34"/>
  <c r="K229" i="34"/>
  <c r="D229" i="34"/>
  <c r="K228" i="34"/>
  <c r="D228" i="34"/>
  <c r="D226" i="34" s="1"/>
  <c r="K227" i="34"/>
  <c r="K225" i="34"/>
  <c r="D225" i="34"/>
  <c r="K224" i="34"/>
  <c r="D224" i="34"/>
  <c r="K223" i="34"/>
  <c r="D223" i="34"/>
  <c r="K222" i="34"/>
  <c r="D222" i="34"/>
  <c r="K221" i="34"/>
  <c r="D221" i="34"/>
  <c r="K220" i="34"/>
  <c r="D220" i="34"/>
  <c r="K217" i="34"/>
  <c r="D217" i="34"/>
  <c r="K216" i="34"/>
  <c r="D216" i="34"/>
  <c r="K215" i="34"/>
  <c r="D215" i="34"/>
  <c r="K214" i="34"/>
  <c r="D214" i="34"/>
  <c r="K213" i="34"/>
  <c r="D213" i="34"/>
  <c r="D211" i="34" s="1"/>
  <c r="K212" i="34"/>
  <c r="K210" i="34"/>
  <c r="D210" i="34"/>
  <c r="K209" i="34"/>
  <c r="D209" i="34"/>
  <c r="K208" i="34"/>
  <c r="D208" i="34"/>
  <c r="K207" i="34"/>
  <c r="D207" i="34"/>
  <c r="K206" i="34"/>
  <c r="D206" i="34"/>
  <c r="K205" i="34"/>
  <c r="D205" i="34"/>
  <c r="D203" i="34" s="1"/>
  <c r="K202" i="34"/>
  <c r="D202" i="34"/>
  <c r="K201" i="34"/>
  <c r="D201" i="34"/>
  <c r="K200" i="34"/>
  <c r="D200" i="34"/>
  <c r="K199" i="34"/>
  <c r="D199" i="34"/>
  <c r="K198" i="34"/>
  <c r="D198" i="34"/>
  <c r="K197" i="34"/>
  <c r="K195" i="34"/>
  <c r="D195" i="34"/>
  <c r="K194" i="34"/>
  <c r="D194" i="34"/>
  <c r="K193" i="34"/>
  <c r="D193" i="34"/>
  <c r="K192" i="34"/>
  <c r="D192" i="34"/>
  <c r="K191" i="34"/>
  <c r="D191" i="34"/>
  <c r="K190" i="34"/>
  <c r="D190" i="34"/>
  <c r="D188" i="34" s="1"/>
  <c r="K187" i="34"/>
  <c r="D187" i="34"/>
  <c r="K186" i="34"/>
  <c r="D186" i="34"/>
  <c r="K185" i="34"/>
  <c r="D185" i="34"/>
  <c r="K184" i="34"/>
  <c r="D184" i="34"/>
  <c r="K183" i="34"/>
  <c r="D183" i="34"/>
  <c r="K182" i="34"/>
  <c r="K180" i="34"/>
  <c r="D180" i="34"/>
  <c r="K179" i="34"/>
  <c r="D179" i="34"/>
  <c r="K178" i="34"/>
  <c r="D178" i="34"/>
  <c r="K177" i="34"/>
  <c r="D177" i="34"/>
  <c r="K176" i="34"/>
  <c r="D176" i="34"/>
  <c r="K175" i="34"/>
  <c r="D175" i="34"/>
  <c r="K172" i="34"/>
  <c r="D172" i="34"/>
  <c r="K171" i="34"/>
  <c r="D171" i="34"/>
  <c r="K170" i="34"/>
  <c r="D170" i="34"/>
  <c r="K169" i="34"/>
  <c r="D169" i="34"/>
  <c r="D166" i="34" s="1"/>
  <c r="K168" i="34"/>
  <c r="D168" i="34"/>
  <c r="K167" i="34"/>
  <c r="K165" i="34"/>
  <c r="D165" i="34"/>
  <c r="K164" i="34"/>
  <c r="D164" i="34"/>
  <c r="K163" i="34"/>
  <c r="D163" i="34"/>
  <c r="K162" i="34"/>
  <c r="D162" i="34"/>
  <c r="K161" i="34"/>
  <c r="D161" i="34"/>
  <c r="K160" i="34"/>
  <c r="D160" i="34"/>
  <c r="K157" i="34"/>
  <c r="D157" i="34"/>
  <c r="D151" i="34" s="1"/>
  <c r="K156" i="34"/>
  <c r="D156" i="34"/>
  <c r="K155" i="34"/>
  <c r="D155" i="34"/>
  <c r="K154" i="34"/>
  <c r="D154" i="34"/>
  <c r="K153" i="34"/>
  <c r="D153" i="34"/>
  <c r="K152" i="34"/>
  <c r="K150" i="34"/>
  <c r="D150" i="34"/>
  <c r="K149" i="34"/>
  <c r="D149" i="34"/>
  <c r="K148" i="34"/>
  <c r="D148" i="34"/>
  <c r="K147" i="34"/>
  <c r="D147" i="34"/>
  <c r="K146" i="34"/>
  <c r="D146" i="34"/>
  <c r="K145" i="34"/>
  <c r="D145" i="34"/>
  <c r="K142" i="34"/>
  <c r="D142" i="34"/>
  <c r="K141" i="34"/>
  <c r="D141" i="34"/>
  <c r="K140" i="34"/>
  <c r="D140" i="34"/>
  <c r="K139" i="34"/>
  <c r="D139" i="34"/>
  <c r="K138" i="34"/>
  <c r="D138" i="34"/>
  <c r="K137" i="34"/>
  <c r="K135" i="34"/>
  <c r="D135" i="34"/>
  <c r="K134" i="34"/>
  <c r="D134" i="34"/>
  <c r="K133" i="34"/>
  <c r="D133" i="34"/>
  <c r="K132" i="34"/>
  <c r="D132" i="34"/>
  <c r="K131" i="34"/>
  <c r="D131" i="34"/>
  <c r="K130" i="34"/>
  <c r="D130" i="34"/>
  <c r="D128" i="34" s="1"/>
  <c r="K127" i="34"/>
  <c r="D127" i="34"/>
  <c r="K126" i="34"/>
  <c r="D126" i="34"/>
  <c r="K125" i="34"/>
  <c r="D125" i="34"/>
  <c r="K124" i="34"/>
  <c r="D124" i="34"/>
  <c r="K123" i="34"/>
  <c r="D123" i="34"/>
  <c r="D121" i="34" s="1"/>
  <c r="K122" i="34"/>
  <c r="K120" i="34"/>
  <c r="D120" i="34"/>
  <c r="K119" i="34"/>
  <c r="D119" i="34"/>
  <c r="K118" i="34"/>
  <c r="D118" i="34"/>
  <c r="K117" i="34"/>
  <c r="D117" i="34"/>
  <c r="K116" i="34"/>
  <c r="D116" i="34"/>
  <c r="K115" i="34"/>
  <c r="D115" i="34"/>
  <c r="K112" i="34"/>
  <c r="D112" i="34"/>
  <c r="K111" i="34"/>
  <c r="D111" i="34"/>
  <c r="K110" i="34"/>
  <c r="D110" i="34"/>
  <c r="K109" i="34"/>
  <c r="D109" i="34"/>
  <c r="K108" i="34"/>
  <c r="D108" i="34"/>
  <c r="D106" i="34" s="1"/>
  <c r="K107" i="34"/>
  <c r="K105" i="34"/>
  <c r="D105" i="34"/>
  <c r="K104" i="34"/>
  <c r="D104" i="34"/>
  <c r="K103" i="34"/>
  <c r="D103" i="34"/>
  <c r="K102" i="34"/>
  <c r="D102" i="34"/>
  <c r="K101" i="34"/>
  <c r="D101" i="34"/>
  <c r="K100" i="34"/>
  <c r="D100" i="34"/>
  <c r="K97" i="34"/>
  <c r="D97" i="34"/>
  <c r="K96" i="34"/>
  <c r="D96" i="34"/>
  <c r="K95" i="34"/>
  <c r="D95" i="34"/>
  <c r="K94" i="34"/>
  <c r="D94" i="34"/>
  <c r="K93" i="34"/>
  <c r="D93" i="34"/>
  <c r="K92" i="34"/>
  <c r="K90" i="34"/>
  <c r="D90" i="34"/>
  <c r="K89" i="34"/>
  <c r="D89" i="34"/>
  <c r="K88" i="34"/>
  <c r="D88" i="34"/>
  <c r="K87" i="34"/>
  <c r="D87" i="34"/>
  <c r="K86" i="34"/>
  <c r="D86" i="34"/>
  <c r="K85" i="34"/>
  <c r="D85" i="34"/>
  <c r="K82" i="34"/>
  <c r="D82" i="34"/>
  <c r="K81" i="34"/>
  <c r="D81" i="34"/>
  <c r="K80" i="34"/>
  <c r="D80" i="34"/>
  <c r="K79" i="34"/>
  <c r="D79" i="34"/>
  <c r="K78" i="34"/>
  <c r="D78" i="34"/>
  <c r="K77" i="34"/>
  <c r="K75" i="34"/>
  <c r="D75" i="34"/>
  <c r="K74" i="34"/>
  <c r="D74" i="34"/>
  <c r="K73" i="34"/>
  <c r="D73" i="34"/>
  <c r="K72" i="34"/>
  <c r="D72" i="34"/>
  <c r="K71" i="34"/>
  <c r="D71" i="34"/>
  <c r="K70" i="34"/>
  <c r="D70" i="34"/>
  <c r="K67" i="34"/>
  <c r="D67" i="34"/>
  <c r="K66" i="34"/>
  <c r="D66" i="34"/>
  <c r="K65" i="34"/>
  <c r="D65" i="34"/>
  <c r="K64" i="34"/>
  <c r="D64" i="34"/>
  <c r="K63" i="34"/>
  <c r="D63" i="34"/>
  <c r="K62" i="34"/>
  <c r="K60" i="34"/>
  <c r="D60" i="34"/>
  <c r="K59" i="34"/>
  <c r="D59" i="34"/>
  <c r="K58" i="34"/>
  <c r="D58" i="34"/>
  <c r="K57" i="34"/>
  <c r="D57" i="34"/>
  <c r="K56" i="34"/>
  <c r="D56" i="34"/>
  <c r="K55" i="34"/>
  <c r="D55" i="34"/>
  <c r="K52" i="34"/>
  <c r="D52" i="34"/>
  <c r="K51" i="34"/>
  <c r="D51" i="34"/>
  <c r="K50" i="34"/>
  <c r="D50" i="34"/>
  <c r="K49" i="34"/>
  <c r="D49" i="34"/>
  <c r="K48" i="34"/>
  <c r="D48" i="34"/>
  <c r="K47" i="34"/>
  <c r="K45" i="34"/>
  <c r="D45" i="34"/>
  <c r="K44" i="34"/>
  <c r="D44" i="34"/>
  <c r="K43" i="34"/>
  <c r="D43" i="34"/>
  <c r="K42" i="34"/>
  <c r="D42" i="34"/>
  <c r="K41" i="34"/>
  <c r="D41" i="34"/>
  <c r="K40" i="34"/>
  <c r="D40" i="34"/>
  <c r="K37" i="34"/>
  <c r="D37" i="34"/>
  <c r="K36" i="34"/>
  <c r="D36" i="34"/>
  <c r="K35" i="34"/>
  <c r="D35" i="34"/>
  <c r="K34" i="34"/>
  <c r="D34" i="34"/>
  <c r="K33" i="34"/>
  <c r="D33" i="34"/>
  <c r="K32" i="34"/>
  <c r="K30" i="34"/>
  <c r="D30" i="34"/>
  <c r="K29" i="34"/>
  <c r="D29" i="34"/>
  <c r="K28" i="34"/>
  <c r="D28" i="34"/>
  <c r="K27" i="34"/>
  <c r="D27" i="34"/>
  <c r="K26" i="34"/>
  <c r="D26" i="34"/>
  <c r="K25" i="34"/>
  <c r="D25" i="34"/>
  <c r="K22" i="34"/>
  <c r="D22" i="34"/>
  <c r="K21" i="34"/>
  <c r="D21" i="34"/>
  <c r="K20" i="34"/>
  <c r="D20" i="34"/>
  <c r="K19" i="34"/>
  <c r="D19" i="34"/>
  <c r="K18" i="34"/>
  <c r="D18" i="34"/>
  <c r="K17" i="34"/>
  <c r="K15" i="34"/>
  <c r="D15" i="34"/>
  <c r="K14" i="34"/>
  <c r="D14" i="34"/>
  <c r="K13" i="34"/>
  <c r="D13" i="34"/>
  <c r="K12" i="34"/>
  <c r="D12" i="34"/>
  <c r="K11" i="34"/>
  <c r="D11" i="34"/>
  <c r="K10" i="34"/>
  <c r="D10" i="34"/>
  <c r="J404" i="33"/>
  <c r="I404" i="33"/>
  <c r="H404" i="33"/>
  <c r="G404" i="33"/>
  <c r="F404" i="33"/>
  <c r="E404" i="33"/>
  <c r="G406" i="33" s="1"/>
  <c r="F392" i="33"/>
  <c r="D391" i="33"/>
  <c r="C391" i="33"/>
  <c r="H391" i="33" s="1"/>
  <c r="B391" i="33"/>
  <c r="F390" i="33"/>
  <c r="D390" i="33"/>
  <c r="C390" i="33"/>
  <c r="H390" i="33" s="1"/>
  <c r="B390" i="33"/>
  <c r="H389" i="33"/>
  <c r="H392" i="33" s="1"/>
  <c r="G389" i="33"/>
  <c r="G392" i="33" s="1"/>
  <c r="F389" i="33"/>
  <c r="E389" i="33"/>
  <c r="E392" i="33" s="1"/>
  <c r="D389" i="33"/>
  <c r="C389" i="33"/>
  <c r="C392" i="33" s="1"/>
  <c r="B389" i="33"/>
  <c r="D386" i="33"/>
  <c r="J378" i="33"/>
  <c r="J380" i="33" s="1"/>
  <c r="J394" i="33" s="1"/>
  <c r="I378" i="33"/>
  <c r="I380" i="33" s="1"/>
  <c r="I394" i="33" s="1"/>
  <c r="H378" i="33"/>
  <c r="H380" i="33" s="1"/>
  <c r="G378" i="33"/>
  <c r="G380" i="33" s="1"/>
  <c r="F378" i="33"/>
  <c r="F380" i="33" s="1"/>
  <c r="F394" i="33" s="1"/>
  <c r="E378" i="33"/>
  <c r="E380" i="33" s="1"/>
  <c r="K375" i="33"/>
  <c r="D375" i="33"/>
  <c r="K374" i="33"/>
  <c r="D374" i="33"/>
  <c r="K373" i="33"/>
  <c r="D373" i="33"/>
  <c r="K372" i="33"/>
  <c r="D372" i="33"/>
  <c r="K371" i="33"/>
  <c r="D371" i="33"/>
  <c r="K370" i="33"/>
  <c r="D370" i="33"/>
  <c r="D368" i="33" s="1"/>
  <c r="K367" i="33"/>
  <c r="D367" i="33"/>
  <c r="D360" i="33" s="1"/>
  <c r="K366" i="33"/>
  <c r="D366" i="33"/>
  <c r="K365" i="33"/>
  <c r="D365" i="33"/>
  <c r="K364" i="33"/>
  <c r="D364" i="33"/>
  <c r="K363" i="33"/>
  <c r="D363" i="33"/>
  <c r="K362" i="33"/>
  <c r="D362" i="33"/>
  <c r="K359" i="33"/>
  <c r="D359" i="33"/>
  <c r="K358" i="33"/>
  <c r="D358" i="33"/>
  <c r="K357" i="33"/>
  <c r="D357" i="33"/>
  <c r="D352" i="33" s="1"/>
  <c r="K356" i="33"/>
  <c r="D356" i="33"/>
  <c r="K355" i="33"/>
  <c r="D355" i="33"/>
  <c r="K354" i="33"/>
  <c r="D354" i="33"/>
  <c r="K351" i="33"/>
  <c r="D351" i="33"/>
  <c r="K350" i="33"/>
  <c r="D350" i="33"/>
  <c r="K349" i="33"/>
  <c r="D349" i="33"/>
  <c r="K348" i="33"/>
  <c r="D348" i="33"/>
  <c r="K347" i="33"/>
  <c r="D347" i="33"/>
  <c r="K346" i="33"/>
  <c r="D346" i="33"/>
  <c r="D344" i="33"/>
  <c r="K343" i="33"/>
  <c r="D343" i="33"/>
  <c r="K342" i="33"/>
  <c r="D342" i="33"/>
  <c r="K341" i="33"/>
  <c r="D341" i="33"/>
  <c r="K340" i="33"/>
  <c r="D340" i="33"/>
  <c r="K339" i="33"/>
  <c r="D339" i="33"/>
  <c r="K338" i="33"/>
  <c r="D338" i="33"/>
  <c r="D336" i="33" s="1"/>
  <c r="K335" i="33"/>
  <c r="D335" i="33"/>
  <c r="K334" i="33"/>
  <c r="D334" i="33"/>
  <c r="K333" i="33"/>
  <c r="D333" i="33"/>
  <c r="K332" i="33"/>
  <c r="D332" i="33"/>
  <c r="K331" i="33"/>
  <c r="D331" i="33"/>
  <c r="D328" i="33" s="1"/>
  <c r="K330" i="33"/>
  <c r="D330" i="33"/>
  <c r="K327" i="33"/>
  <c r="D327" i="33"/>
  <c r="K326" i="33"/>
  <c r="D326" i="33"/>
  <c r="K325" i="33"/>
  <c r="D325" i="33"/>
  <c r="K324" i="33"/>
  <c r="D324" i="33"/>
  <c r="K323" i="33"/>
  <c r="D323" i="33"/>
  <c r="K322" i="33"/>
  <c r="D322" i="33"/>
  <c r="D320" i="33" s="1"/>
  <c r="K319" i="33"/>
  <c r="D319" i="33"/>
  <c r="K318" i="33"/>
  <c r="D318" i="33"/>
  <c r="K317" i="33"/>
  <c r="D317" i="33"/>
  <c r="K316" i="33"/>
  <c r="D316" i="33"/>
  <c r="K315" i="33"/>
  <c r="D315" i="33"/>
  <c r="K314" i="33"/>
  <c r="D314" i="33"/>
  <c r="D312" i="33"/>
  <c r="K311" i="33"/>
  <c r="D311" i="33"/>
  <c r="K310" i="33"/>
  <c r="D310" i="33"/>
  <c r="K309" i="33"/>
  <c r="D309" i="33"/>
  <c r="K308" i="33"/>
  <c r="D308" i="33"/>
  <c r="K307" i="33"/>
  <c r="D307" i="33"/>
  <c r="K306" i="33"/>
  <c r="D306" i="33"/>
  <c r="D304" i="33" s="1"/>
  <c r="K303" i="33"/>
  <c r="D303" i="33"/>
  <c r="K302" i="33"/>
  <c r="D302" i="33"/>
  <c r="K301" i="33"/>
  <c r="D301" i="33"/>
  <c r="K300" i="33"/>
  <c r="D300" i="33"/>
  <c r="K299" i="33"/>
  <c r="D299" i="33"/>
  <c r="K298" i="33"/>
  <c r="D298" i="33"/>
  <c r="D296" i="33" s="1"/>
  <c r="K295" i="33"/>
  <c r="D295" i="33"/>
  <c r="K294" i="33"/>
  <c r="D294" i="33"/>
  <c r="K293" i="33"/>
  <c r="D293" i="33"/>
  <c r="K292" i="33"/>
  <c r="D292" i="33"/>
  <c r="K291" i="33"/>
  <c r="D291" i="33"/>
  <c r="K290" i="33"/>
  <c r="D290" i="33"/>
  <c r="K287" i="33"/>
  <c r="D287" i="33"/>
  <c r="K286" i="33"/>
  <c r="D286" i="33"/>
  <c r="K285" i="33"/>
  <c r="D285" i="33"/>
  <c r="K284" i="33"/>
  <c r="D284" i="33"/>
  <c r="K283" i="33"/>
  <c r="D283" i="33"/>
  <c r="K282" i="33"/>
  <c r="D282" i="33"/>
  <c r="K279" i="33"/>
  <c r="D279" i="33"/>
  <c r="K278" i="33"/>
  <c r="D278" i="33"/>
  <c r="K277" i="33"/>
  <c r="D277" i="33"/>
  <c r="K276" i="33"/>
  <c r="D276" i="33"/>
  <c r="K275" i="33"/>
  <c r="D275" i="33"/>
  <c r="K274" i="33"/>
  <c r="D274" i="33"/>
  <c r="K271" i="33"/>
  <c r="D271" i="33"/>
  <c r="K270" i="33"/>
  <c r="D270" i="33"/>
  <c r="K269" i="33"/>
  <c r="D269" i="33"/>
  <c r="K268" i="33"/>
  <c r="D268" i="33"/>
  <c r="K267" i="33"/>
  <c r="D267" i="33"/>
  <c r="K266" i="33"/>
  <c r="D266" i="33"/>
  <c r="K263" i="33"/>
  <c r="D263" i="33"/>
  <c r="K262" i="33"/>
  <c r="D262" i="33"/>
  <c r="K261" i="33"/>
  <c r="D261" i="33"/>
  <c r="D256" i="33" s="1"/>
  <c r="K260" i="33"/>
  <c r="D260" i="33"/>
  <c r="K259" i="33"/>
  <c r="D259" i="33"/>
  <c r="K258" i="33"/>
  <c r="D258" i="33"/>
  <c r="K255" i="33"/>
  <c r="D255" i="33"/>
  <c r="K254" i="33"/>
  <c r="D254" i="33"/>
  <c r="K253" i="33"/>
  <c r="D253" i="33"/>
  <c r="K252" i="33"/>
  <c r="D252" i="33"/>
  <c r="K251" i="33"/>
  <c r="D251" i="33"/>
  <c r="K250" i="33"/>
  <c r="D250" i="33"/>
  <c r="D248" i="33"/>
  <c r="K247" i="33"/>
  <c r="D247" i="33"/>
  <c r="K246" i="33"/>
  <c r="D246" i="33"/>
  <c r="K245" i="33"/>
  <c r="D245" i="33"/>
  <c r="K244" i="33"/>
  <c r="D244" i="33"/>
  <c r="K243" i="33"/>
  <c r="D243" i="33"/>
  <c r="K242" i="33"/>
  <c r="D241" i="33"/>
  <c r="K240" i="33"/>
  <c r="D240" i="33"/>
  <c r="K239" i="33"/>
  <c r="D239" i="33"/>
  <c r="K238" i="33"/>
  <c r="D238" i="33"/>
  <c r="K237" i="33"/>
  <c r="D237" i="33"/>
  <c r="K236" i="33"/>
  <c r="D236" i="33"/>
  <c r="K235" i="33"/>
  <c r="D235" i="33"/>
  <c r="D233" i="33" s="1"/>
  <c r="K232" i="33"/>
  <c r="D232" i="33"/>
  <c r="K231" i="33"/>
  <c r="D231" i="33"/>
  <c r="K230" i="33"/>
  <c r="D230" i="33"/>
  <c r="K229" i="33"/>
  <c r="D229" i="33"/>
  <c r="K228" i="33"/>
  <c r="D228" i="33"/>
  <c r="D226" i="33" s="1"/>
  <c r="K227" i="33"/>
  <c r="K225" i="33"/>
  <c r="D225" i="33"/>
  <c r="K224" i="33"/>
  <c r="D224" i="33"/>
  <c r="K223" i="33"/>
  <c r="D223" i="33"/>
  <c r="K222" i="33"/>
  <c r="D222" i="33"/>
  <c r="K221" i="33"/>
  <c r="D221" i="33"/>
  <c r="D218" i="33" s="1"/>
  <c r="K220" i="33"/>
  <c r="D220" i="33"/>
  <c r="K217" i="33"/>
  <c r="D217" i="33"/>
  <c r="K216" i="33"/>
  <c r="D216" i="33"/>
  <c r="K215" i="33"/>
  <c r="D215" i="33"/>
  <c r="K214" i="33"/>
  <c r="D214" i="33"/>
  <c r="K213" i="33"/>
  <c r="D213" i="33"/>
  <c r="D211" i="33" s="1"/>
  <c r="K212" i="33"/>
  <c r="K210" i="33"/>
  <c r="D210" i="33"/>
  <c r="K209" i="33"/>
  <c r="D209" i="33"/>
  <c r="K208" i="33"/>
  <c r="D208" i="33"/>
  <c r="K207" i="33"/>
  <c r="D207" i="33"/>
  <c r="K206" i="33"/>
  <c r="D206" i="33"/>
  <c r="K205" i="33"/>
  <c r="D205" i="33"/>
  <c r="D203" i="33" s="1"/>
  <c r="K202" i="33"/>
  <c r="D202" i="33"/>
  <c r="K201" i="33"/>
  <c r="D201" i="33"/>
  <c r="K200" i="33"/>
  <c r="D200" i="33"/>
  <c r="K199" i="33"/>
  <c r="D199" i="33"/>
  <c r="K198" i="33"/>
  <c r="D198" i="33"/>
  <c r="D196" i="33" s="1"/>
  <c r="K197" i="33"/>
  <c r="K195" i="33"/>
  <c r="D195" i="33"/>
  <c r="K194" i="33"/>
  <c r="D194" i="33"/>
  <c r="K193" i="33"/>
  <c r="D193" i="33"/>
  <c r="K192" i="33"/>
  <c r="D192" i="33"/>
  <c r="K191" i="33"/>
  <c r="D191" i="33"/>
  <c r="K190" i="33"/>
  <c r="D190" i="33"/>
  <c r="D188" i="33"/>
  <c r="K187" i="33"/>
  <c r="D187" i="33"/>
  <c r="K186" i="33"/>
  <c r="D186" i="33"/>
  <c r="K185" i="33"/>
  <c r="D185" i="33"/>
  <c r="K184" i="33"/>
  <c r="D184" i="33"/>
  <c r="D181" i="33" s="1"/>
  <c r="K183" i="33"/>
  <c r="D183" i="33"/>
  <c r="K182" i="33"/>
  <c r="K180" i="33"/>
  <c r="D180" i="33"/>
  <c r="K179" i="33"/>
  <c r="D179" i="33"/>
  <c r="K178" i="33"/>
  <c r="D178" i="33"/>
  <c r="K177" i="33"/>
  <c r="D177" i="33"/>
  <c r="K176" i="33"/>
  <c r="D176" i="33"/>
  <c r="K175" i="33"/>
  <c r="D175" i="33"/>
  <c r="D173" i="33" s="1"/>
  <c r="K172" i="33"/>
  <c r="D172" i="33"/>
  <c r="K171" i="33"/>
  <c r="D171" i="33"/>
  <c r="K170" i="33"/>
  <c r="D170" i="33"/>
  <c r="K169" i="33"/>
  <c r="D169" i="33"/>
  <c r="K168" i="33"/>
  <c r="D168" i="33"/>
  <c r="D166" i="33" s="1"/>
  <c r="K167" i="33"/>
  <c r="K165" i="33"/>
  <c r="D165" i="33"/>
  <c r="K164" i="33"/>
  <c r="D164" i="33"/>
  <c r="K163" i="33"/>
  <c r="D163" i="33"/>
  <c r="D158" i="33" s="1"/>
  <c r="K162" i="33"/>
  <c r="D162" i="33"/>
  <c r="K161" i="33"/>
  <c r="D161" i="33"/>
  <c r="K160" i="33"/>
  <c r="D160" i="33"/>
  <c r="K157" i="33"/>
  <c r="D157" i="33"/>
  <c r="K156" i="33"/>
  <c r="D156" i="33"/>
  <c r="K155" i="33"/>
  <c r="D155" i="33"/>
  <c r="K154" i="33"/>
  <c r="D154" i="33"/>
  <c r="K153" i="33"/>
  <c r="D153" i="33"/>
  <c r="D151" i="33" s="1"/>
  <c r="K152" i="33"/>
  <c r="K150" i="33"/>
  <c r="D150" i="33"/>
  <c r="K149" i="33"/>
  <c r="D149" i="33"/>
  <c r="K148" i="33"/>
  <c r="D148" i="33"/>
  <c r="K147" i="33"/>
  <c r="D147" i="33"/>
  <c r="K146" i="33"/>
  <c r="D146" i="33"/>
  <c r="K145" i="33"/>
  <c r="D145" i="33"/>
  <c r="D143" i="33" s="1"/>
  <c r="K142" i="33"/>
  <c r="D142" i="33"/>
  <c r="K141" i="33"/>
  <c r="D141" i="33"/>
  <c r="K140" i="33"/>
  <c r="D140" i="33"/>
  <c r="K139" i="33"/>
  <c r="D139" i="33"/>
  <c r="K138" i="33"/>
  <c r="D138" i="33"/>
  <c r="D136" i="33" s="1"/>
  <c r="K137" i="33"/>
  <c r="K135" i="33"/>
  <c r="D135" i="33"/>
  <c r="K134" i="33"/>
  <c r="D134" i="33"/>
  <c r="D128" i="33" s="1"/>
  <c r="K133" i="33"/>
  <c r="D133" i="33"/>
  <c r="K132" i="33"/>
  <c r="D132" i="33"/>
  <c r="K131" i="33"/>
  <c r="D131" i="33"/>
  <c r="K130" i="33"/>
  <c r="D130" i="33"/>
  <c r="K127" i="33"/>
  <c r="D127" i="33"/>
  <c r="K126" i="33"/>
  <c r="D126" i="33"/>
  <c r="K125" i="33"/>
  <c r="D125" i="33"/>
  <c r="K124" i="33"/>
  <c r="D124" i="33"/>
  <c r="K123" i="33"/>
  <c r="D123" i="33"/>
  <c r="D121" i="33" s="1"/>
  <c r="K122" i="33"/>
  <c r="K120" i="33"/>
  <c r="D120" i="33"/>
  <c r="K119" i="33"/>
  <c r="D119" i="33"/>
  <c r="K118" i="33"/>
  <c r="D118" i="33"/>
  <c r="K117" i="33"/>
  <c r="D117" i="33"/>
  <c r="K116" i="33"/>
  <c r="D116" i="33"/>
  <c r="K115" i="33"/>
  <c r="D115" i="33"/>
  <c r="D113" i="33" s="1"/>
  <c r="K112" i="33"/>
  <c r="D112" i="33"/>
  <c r="K111" i="33"/>
  <c r="D111" i="33"/>
  <c r="K110" i="33"/>
  <c r="D110" i="33"/>
  <c r="K109" i="33"/>
  <c r="D109" i="33"/>
  <c r="K108" i="33"/>
  <c r="D108" i="33"/>
  <c r="D106" i="33" s="1"/>
  <c r="K107" i="33"/>
  <c r="K105" i="33"/>
  <c r="D105" i="33"/>
  <c r="D98" i="33" s="1"/>
  <c r="K104" i="33"/>
  <c r="D104" i="33"/>
  <c r="K103" i="33"/>
  <c r="D103" i="33"/>
  <c r="K102" i="33"/>
  <c r="D102" i="33"/>
  <c r="K101" i="33"/>
  <c r="D101" i="33"/>
  <c r="K100" i="33"/>
  <c r="D100" i="33"/>
  <c r="K97" i="33"/>
  <c r="D97" i="33"/>
  <c r="K96" i="33"/>
  <c r="D96" i="33"/>
  <c r="K95" i="33"/>
  <c r="D95" i="33"/>
  <c r="K94" i="33"/>
  <c r="D94" i="33"/>
  <c r="K93" i="33"/>
  <c r="D93" i="33"/>
  <c r="K92" i="33"/>
  <c r="K90" i="33"/>
  <c r="D90" i="33"/>
  <c r="K89" i="33"/>
  <c r="D89" i="33"/>
  <c r="K88" i="33"/>
  <c r="D88" i="33"/>
  <c r="D83" i="33" s="1"/>
  <c r="K87" i="33"/>
  <c r="D87" i="33"/>
  <c r="K86" i="33"/>
  <c r="D86" i="33"/>
  <c r="K85" i="33"/>
  <c r="D85" i="33"/>
  <c r="K82" i="33"/>
  <c r="D82" i="33"/>
  <c r="K81" i="33"/>
  <c r="D81" i="33"/>
  <c r="K80" i="33"/>
  <c r="D80" i="33"/>
  <c r="K79" i="33"/>
  <c r="D79" i="33"/>
  <c r="K78" i="33"/>
  <c r="D78" i="33"/>
  <c r="K77" i="33"/>
  <c r="K75" i="33"/>
  <c r="D75" i="33"/>
  <c r="K74" i="33"/>
  <c r="D74" i="33"/>
  <c r="K73" i="33"/>
  <c r="D73" i="33"/>
  <c r="K72" i="33"/>
  <c r="D72" i="33"/>
  <c r="K71" i="33"/>
  <c r="D71" i="33"/>
  <c r="K70" i="33"/>
  <c r="D70" i="33"/>
  <c r="K67" i="33"/>
  <c r="D67" i="33"/>
  <c r="K66" i="33"/>
  <c r="D66" i="33"/>
  <c r="K65" i="33"/>
  <c r="D65" i="33"/>
  <c r="K64" i="33"/>
  <c r="D64" i="33"/>
  <c r="K63" i="33"/>
  <c r="D63" i="33"/>
  <c r="K62" i="33"/>
  <c r="K60" i="33"/>
  <c r="D60" i="33"/>
  <c r="K59" i="33"/>
  <c r="D59" i="33"/>
  <c r="K58" i="33"/>
  <c r="D58" i="33"/>
  <c r="K57" i="33"/>
  <c r="D57" i="33"/>
  <c r="K56" i="33"/>
  <c r="D56" i="33"/>
  <c r="K55" i="33"/>
  <c r="D55" i="33"/>
  <c r="K52" i="33"/>
  <c r="D52" i="33"/>
  <c r="K51" i="33"/>
  <c r="D51" i="33"/>
  <c r="K50" i="33"/>
  <c r="D50" i="33"/>
  <c r="K49" i="33"/>
  <c r="D49" i="33"/>
  <c r="K48" i="33"/>
  <c r="D48" i="33"/>
  <c r="K47" i="33"/>
  <c r="K45" i="33"/>
  <c r="D45" i="33"/>
  <c r="K44" i="33"/>
  <c r="D44" i="33"/>
  <c r="K43" i="33"/>
  <c r="D43" i="33"/>
  <c r="K42" i="33"/>
  <c r="D42" i="33"/>
  <c r="K41" i="33"/>
  <c r="D41" i="33"/>
  <c r="K40" i="33"/>
  <c r="D40" i="33"/>
  <c r="K37" i="33"/>
  <c r="D37" i="33"/>
  <c r="K36" i="33"/>
  <c r="D36" i="33"/>
  <c r="K35" i="33"/>
  <c r="D35" i="33"/>
  <c r="K34" i="33"/>
  <c r="D34" i="33"/>
  <c r="K33" i="33"/>
  <c r="D33" i="33"/>
  <c r="D31" i="33" s="1"/>
  <c r="K32" i="33"/>
  <c r="K30" i="33"/>
  <c r="D30" i="33"/>
  <c r="K29" i="33"/>
  <c r="D29" i="33"/>
  <c r="K28" i="33"/>
  <c r="D28" i="33"/>
  <c r="K27" i="33"/>
  <c r="D27" i="33"/>
  <c r="K26" i="33"/>
  <c r="D26" i="33"/>
  <c r="K25" i="33"/>
  <c r="D25" i="33"/>
  <c r="D23" i="33" s="1"/>
  <c r="K22" i="33"/>
  <c r="D22" i="33"/>
  <c r="K21" i="33"/>
  <c r="D21" i="33"/>
  <c r="K20" i="33"/>
  <c r="D20" i="33"/>
  <c r="K19" i="33"/>
  <c r="D19" i="33"/>
  <c r="K18" i="33"/>
  <c r="D18" i="33"/>
  <c r="D16" i="33" s="1"/>
  <c r="K17" i="33"/>
  <c r="K15" i="33"/>
  <c r="D15" i="33"/>
  <c r="K14" i="33"/>
  <c r="D14" i="33"/>
  <c r="K13" i="33"/>
  <c r="D13" i="33"/>
  <c r="K12" i="33"/>
  <c r="D12" i="33"/>
  <c r="K11" i="33"/>
  <c r="D11" i="33"/>
  <c r="K10" i="33"/>
  <c r="D10" i="33"/>
  <c r="D8" i="33"/>
  <c r="J404" i="32"/>
  <c r="I404" i="32"/>
  <c r="H404" i="32"/>
  <c r="G404" i="32"/>
  <c r="F404" i="32"/>
  <c r="E404" i="32"/>
  <c r="G406" i="32" s="1"/>
  <c r="C392" i="32"/>
  <c r="D391" i="32"/>
  <c r="C391" i="32"/>
  <c r="H391" i="32" s="1"/>
  <c r="B391" i="32"/>
  <c r="G390" i="32"/>
  <c r="D390" i="32"/>
  <c r="C390" i="32"/>
  <c r="H390" i="32" s="1"/>
  <c r="B390" i="32"/>
  <c r="G389" i="32"/>
  <c r="G392" i="32" s="1"/>
  <c r="F389" i="32"/>
  <c r="F392" i="32" s="1"/>
  <c r="E389" i="32"/>
  <c r="E392" i="32" s="1"/>
  <c r="D389" i="32"/>
  <c r="C389" i="32"/>
  <c r="H389" i="32" s="1"/>
  <c r="H392" i="32" s="1"/>
  <c r="B389" i="32"/>
  <c r="D386" i="32"/>
  <c r="J378" i="32"/>
  <c r="J380" i="32" s="1"/>
  <c r="J394" i="32" s="1"/>
  <c r="I378" i="32"/>
  <c r="I380" i="32" s="1"/>
  <c r="I394" i="32" s="1"/>
  <c r="H378" i="32"/>
  <c r="H380" i="32" s="1"/>
  <c r="G378" i="32"/>
  <c r="G380" i="32" s="1"/>
  <c r="F378" i="32"/>
  <c r="F380" i="32" s="1"/>
  <c r="E378" i="32"/>
  <c r="E380" i="32" s="1"/>
  <c r="K375" i="32"/>
  <c r="D375" i="32"/>
  <c r="K374" i="32"/>
  <c r="D374" i="32"/>
  <c r="K373" i="32"/>
  <c r="D373" i="32"/>
  <c r="K372" i="32"/>
  <c r="D372" i="32"/>
  <c r="K371" i="32"/>
  <c r="D371" i="32"/>
  <c r="K370" i="32"/>
  <c r="D370" i="32"/>
  <c r="D368" i="32" s="1"/>
  <c r="K367" i="32"/>
  <c r="D367" i="32"/>
  <c r="K366" i="32"/>
  <c r="D366" i="32"/>
  <c r="K365" i="32"/>
  <c r="D365" i="32"/>
  <c r="K364" i="32"/>
  <c r="D364" i="32"/>
  <c r="K363" i="32"/>
  <c r="D363" i="32"/>
  <c r="K362" i="32"/>
  <c r="D362" i="32"/>
  <c r="D360" i="32"/>
  <c r="K359" i="32"/>
  <c r="D359" i="32"/>
  <c r="K358" i="32"/>
  <c r="D358" i="32"/>
  <c r="K357" i="32"/>
  <c r="D357" i="32"/>
  <c r="K356" i="32"/>
  <c r="D356" i="32"/>
  <c r="K355" i="32"/>
  <c r="D355" i="32"/>
  <c r="K354" i="32"/>
  <c r="D354" i="32"/>
  <c r="D352" i="32" s="1"/>
  <c r="K351" i="32"/>
  <c r="D351" i="32"/>
  <c r="K350" i="32"/>
  <c r="D350" i="32"/>
  <c r="K349" i="32"/>
  <c r="D349" i="32"/>
  <c r="K348" i="32"/>
  <c r="D348" i="32"/>
  <c r="K347" i="32"/>
  <c r="D347" i="32"/>
  <c r="K346" i="32"/>
  <c r="D346" i="32"/>
  <c r="D344" i="32"/>
  <c r="K343" i="32"/>
  <c r="D343" i="32"/>
  <c r="K342" i="32"/>
  <c r="D342" i="32"/>
  <c r="K341" i="32"/>
  <c r="D341" i="32"/>
  <c r="K340" i="32"/>
  <c r="D340" i="32"/>
  <c r="K339" i="32"/>
  <c r="D339" i="32"/>
  <c r="K338" i="32"/>
  <c r="D338" i="32"/>
  <c r="D336" i="32" s="1"/>
  <c r="K335" i="32"/>
  <c r="D335" i="32"/>
  <c r="K334" i="32"/>
  <c r="D334" i="32"/>
  <c r="K333" i="32"/>
  <c r="D333" i="32"/>
  <c r="K332" i="32"/>
  <c r="D332" i="32"/>
  <c r="K331" i="32"/>
  <c r="D331" i="32"/>
  <c r="K330" i="32"/>
  <c r="D330" i="32"/>
  <c r="D328" i="32"/>
  <c r="K327" i="32"/>
  <c r="D327" i="32"/>
  <c r="K326" i="32"/>
  <c r="D326" i="32"/>
  <c r="K325" i="32"/>
  <c r="D325" i="32"/>
  <c r="K324" i="32"/>
  <c r="D324" i="32"/>
  <c r="K323" i="32"/>
  <c r="D323" i="32"/>
  <c r="K322" i="32"/>
  <c r="D322" i="32"/>
  <c r="D320" i="32" s="1"/>
  <c r="K319" i="32"/>
  <c r="D319" i="32"/>
  <c r="K318" i="32"/>
  <c r="D318" i="32"/>
  <c r="K317" i="32"/>
  <c r="D317" i="32"/>
  <c r="K316" i="32"/>
  <c r="D316" i="32"/>
  <c r="K315" i="32"/>
  <c r="D315" i="32"/>
  <c r="K314" i="32"/>
  <c r="D314" i="32"/>
  <c r="D312" i="32"/>
  <c r="K311" i="32"/>
  <c r="D311" i="32"/>
  <c r="K310" i="32"/>
  <c r="D310" i="32"/>
  <c r="K309" i="32"/>
  <c r="D309" i="32"/>
  <c r="K308" i="32"/>
  <c r="D308" i="32"/>
  <c r="K307" i="32"/>
  <c r="D307" i="32"/>
  <c r="K306" i="32"/>
  <c r="D306" i="32"/>
  <c r="D304" i="32" s="1"/>
  <c r="K303" i="32"/>
  <c r="D303" i="32"/>
  <c r="K302" i="32"/>
  <c r="D302" i="32"/>
  <c r="K301" i="32"/>
  <c r="D301" i="32"/>
  <c r="K300" i="32"/>
  <c r="D300" i="32"/>
  <c r="K299" i="32"/>
  <c r="D299" i="32"/>
  <c r="K298" i="32"/>
  <c r="D298" i="32"/>
  <c r="D296" i="32"/>
  <c r="K295" i="32"/>
  <c r="D295" i="32"/>
  <c r="K294" i="32"/>
  <c r="D294" i="32"/>
  <c r="K293" i="32"/>
  <c r="D293" i="32"/>
  <c r="K292" i="32"/>
  <c r="D292" i="32"/>
  <c r="K291" i="32"/>
  <c r="D291" i="32"/>
  <c r="K290" i="32"/>
  <c r="D290" i="32"/>
  <c r="K287" i="32"/>
  <c r="D287" i="32"/>
  <c r="K286" i="32"/>
  <c r="D286" i="32"/>
  <c r="K285" i="32"/>
  <c r="D285" i="32"/>
  <c r="K284" i="32"/>
  <c r="D284" i="32"/>
  <c r="K283" i="32"/>
  <c r="D283" i="32"/>
  <c r="K282" i="32"/>
  <c r="D282" i="32"/>
  <c r="K279" i="32"/>
  <c r="D279" i="32"/>
  <c r="K278" i="32"/>
  <c r="D278" i="32"/>
  <c r="K277" i="32"/>
  <c r="D277" i="32"/>
  <c r="K276" i="32"/>
  <c r="D276" i="32"/>
  <c r="K275" i="32"/>
  <c r="D275" i="32"/>
  <c r="K274" i="32"/>
  <c r="D274" i="32"/>
  <c r="K271" i="32"/>
  <c r="D271" i="32"/>
  <c r="K270" i="32"/>
  <c r="D270" i="32"/>
  <c r="K269" i="32"/>
  <c r="D269" i="32"/>
  <c r="K268" i="32"/>
  <c r="D268" i="32"/>
  <c r="K267" i="32"/>
  <c r="D267" i="32"/>
  <c r="K266" i="32"/>
  <c r="D266" i="32"/>
  <c r="K263" i="32"/>
  <c r="D263" i="32"/>
  <c r="K262" i="32"/>
  <c r="D262" i="32"/>
  <c r="K261" i="32"/>
  <c r="D261" i="32"/>
  <c r="K260" i="32"/>
  <c r="D260" i="32"/>
  <c r="K259" i="32"/>
  <c r="D259" i="32"/>
  <c r="K258" i="32"/>
  <c r="D258" i="32"/>
  <c r="D256" i="32" s="1"/>
  <c r="K255" i="32"/>
  <c r="D255" i="32"/>
  <c r="K254" i="32"/>
  <c r="D254" i="32"/>
  <c r="K253" i="32"/>
  <c r="D253" i="32"/>
  <c r="K252" i="32"/>
  <c r="D252" i="32"/>
  <c r="K251" i="32"/>
  <c r="D251" i="32"/>
  <c r="K250" i="32"/>
  <c r="D250" i="32"/>
  <c r="D248" i="32"/>
  <c r="K247" i="32"/>
  <c r="D247" i="32"/>
  <c r="K246" i="32"/>
  <c r="D246" i="32"/>
  <c r="K245" i="32"/>
  <c r="D245" i="32"/>
  <c r="K244" i="32"/>
  <c r="D244" i="32"/>
  <c r="K243" i="32"/>
  <c r="D243" i="32"/>
  <c r="K242" i="32"/>
  <c r="D241" i="32"/>
  <c r="K240" i="32"/>
  <c r="D240" i="32"/>
  <c r="K239" i="32"/>
  <c r="D239" i="32"/>
  <c r="K238" i="32"/>
  <c r="D238" i="32"/>
  <c r="K237" i="32"/>
  <c r="D237" i="32"/>
  <c r="K236" i="32"/>
  <c r="D236" i="32"/>
  <c r="K235" i="32"/>
  <c r="D235" i="32"/>
  <c r="D233" i="32" s="1"/>
  <c r="K232" i="32"/>
  <c r="D232" i="32"/>
  <c r="K231" i="32"/>
  <c r="D231" i="32"/>
  <c r="K230" i="32"/>
  <c r="D230" i="32"/>
  <c r="K229" i="32"/>
  <c r="D229" i="32"/>
  <c r="K228" i="32"/>
  <c r="D228" i="32"/>
  <c r="D226" i="32" s="1"/>
  <c r="K227" i="32"/>
  <c r="K225" i="32"/>
  <c r="D225" i="32"/>
  <c r="K224" i="32"/>
  <c r="D224" i="32"/>
  <c r="K223" i="32"/>
  <c r="D223" i="32"/>
  <c r="K222" i="32"/>
  <c r="D222" i="32"/>
  <c r="K221" i="32"/>
  <c r="D221" i="32"/>
  <c r="K220" i="32"/>
  <c r="D220" i="32"/>
  <c r="D218" i="32"/>
  <c r="K217" i="32"/>
  <c r="D217" i="32"/>
  <c r="K216" i="32"/>
  <c r="D216" i="32"/>
  <c r="K215" i="32"/>
  <c r="D215" i="32"/>
  <c r="K214" i="32"/>
  <c r="D214" i="32"/>
  <c r="K213" i="32"/>
  <c r="D213" i="32"/>
  <c r="D211" i="32" s="1"/>
  <c r="K212" i="32"/>
  <c r="K210" i="32"/>
  <c r="D210" i="32"/>
  <c r="K209" i="32"/>
  <c r="D209" i="32"/>
  <c r="K208" i="32"/>
  <c r="D208" i="32"/>
  <c r="K207" i="32"/>
  <c r="D207" i="32"/>
  <c r="K206" i="32"/>
  <c r="D206" i="32"/>
  <c r="K205" i="32"/>
  <c r="D205" i="32"/>
  <c r="D203" i="32" s="1"/>
  <c r="K202" i="32"/>
  <c r="D202" i="32"/>
  <c r="K201" i="32"/>
  <c r="D201" i="32"/>
  <c r="K200" i="32"/>
  <c r="D200" i="32"/>
  <c r="K199" i="32"/>
  <c r="D199" i="32"/>
  <c r="D196" i="32" s="1"/>
  <c r="K198" i="32"/>
  <c r="D198" i="32"/>
  <c r="K197" i="32"/>
  <c r="K195" i="32"/>
  <c r="D195" i="32"/>
  <c r="K194" i="32"/>
  <c r="D194" i="32"/>
  <c r="K193" i="32"/>
  <c r="D193" i="32"/>
  <c r="K192" i="32"/>
  <c r="D192" i="32"/>
  <c r="D188" i="32" s="1"/>
  <c r="K191" i="32"/>
  <c r="D191" i="32"/>
  <c r="K190" i="32"/>
  <c r="D190" i="32"/>
  <c r="K187" i="32"/>
  <c r="D187" i="32"/>
  <c r="K186" i="32"/>
  <c r="D186" i="32"/>
  <c r="K185" i="32"/>
  <c r="D185" i="32"/>
  <c r="K184" i="32"/>
  <c r="D184" i="32"/>
  <c r="K183" i="32"/>
  <c r="D183" i="32"/>
  <c r="D181" i="32" s="1"/>
  <c r="K182" i="32"/>
  <c r="K180" i="32"/>
  <c r="D180" i="32"/>
  <c r="K179" i="32"/>
  <c r="D179" i="32"/>
  <c r="K178" i="32"/>
  <c r="D178" i="32"/>
  <c r="K177" i="32"/>
  <c r="D177" i="32"/>
  <c r="K176" i="32"/>
  <c r="D176" i="32"/>
  <c r="K175" i="32"/>
  <c r="D175" i="32"/>
  <c r="D173" i="32" s="1"/>
  <c r="K172" i="32"/>
  <c r="D172" i="32"/>
  <c r="K171" i="32"/>
  <c r="D171" i="32"/>
  <c r="K170" i="32"/>
  <c r="D170" i="32"/>
  <c r="K169" i="32"/>
  <c r="D169" i="32"/>
  <c r="K168" i="32"/>
  <c r="D168" i="32"/>
  <c r="D166" i="32" s="1"/>
  <c r="K167" i="32"/>
  <c r="K165" i="32"/>
  <c r="D165" i="32"/>
  <c r="K164" i="32"/>
  <c r="D164" i="32"/>
  <c r="K163" i="32"/>
  <c r="D163" i="32"/>
  <c r="D158" i="32" s="1"/>
  <c r="K162" i="32"/>
  <c r="D162" i="32"/>
  <c r="K161" i="32"/>
  <c r="D161" i="32"/>
  <c r="K160" i="32"/>
  <c r="D160" i="32"/>
  <c r="K157" i="32"/>
  <c r="D157" i="32"/>
  <c r="K156" i="32"/>
  <c r="D156" i="32"/>
  <c r="K155" i="32"/>
  <c r="D155" i="32"/>
  <c r="K154" i="32"/>
  <c r="D154" i="32"/>
  <c r="D151" i="32" s="1"/>
  <c r="K153" i="32"/>
  <c r="D153" i="32"/>
  <c r="K152" i="32"/>
  <c r="K150" i="32"/>
  <c r="D150" i="32"/>
  <c r="K149" i="32"/>
  <c r="D149" i="32"/>
  <c r="K148" i="32"/>
  <c r="D148" i="32"/>
  <c r="K147" i="32"/>
  <c r="D147" i="32"/>
  <c r="K146" i="32"/>
  <c r="D146" i="32"/>
  <c r="K145" i="32"/>
  <c r="D145" i="32"/>
  <c r="D143" i="32" s="1"/>
  <c r="K142" i="32"/>
  <c r="D142" i="32"/>
  <c r="K141" i="32"/>
  <c r="D141" i="32"/>
  <c r="K140" i="32"/>
  <c r="D140" i="32"/>
  <c r="K139" i="32"/>
  <c r="D139" i="32"/>
  <c r="K138" i="32"/>
  <c r="D138" i="32"/>
  <c r="D136" i="32" s="1"/>
  <c r="K137" i="32"/>
  <c r="K135" i="32"/>
  <c r="D135" i="32"/>
  <c r="K134" i="32"/>
  <c r="D134" i="32"/>
  <c r="D128" i="32" s="1"/>
  <c r="K133" i="32"/>
  <c r="D133" i="32"/>
  <c r="K132" i="32"/>
  <c r="D132" i="32"/>
  <c r="K131" i="32"/>
  <c r="D131" i="32"/>
  <c r="K130" i="32"/>
  <c r="D130" i="32"/>
  <c r="K127" i="32"/>
  <c r="D127" i="32"/>
  <c r="K126" i="32"/>
  <c r="D126" i="32"/>
  <c r="K125" i="32"/>
  <c r="D125" i="32"/>
  <c r="K124" i="32"/>
  <c r="D124" i="32"/>
  <c r="K123" i="32"/>
  <c r="D123" i="32"/>
  <c r="D121" i="32" s="1"/>
  <c r="K122" i="32"/>
  <c r="K120" i="32"/>
  <c r="D120" i="32"/>
  <c r="K119" i="32"/>
  <c r="D119" i="32"/>
  <c r="K118" i="32"/>
  <c r="D118" i="32"/>
  <c r="K117" i="32"/>
  <c r="D117" i="32"/>
  <c r="K116" i="32"/>
  <c r="D116" i="32"/>
  <c r="K115" i="32"/>
  <c r="D115" i="32"/>
  <c r="D113" i="32" s="1"/>
  <c r="K112" i="32"/>
  <c r="D112" i="32"/>
  <c r="K111" i="32"/>
  <c r="D111" i="32"/>
  <c r="K110" i="32"/>
  <c r="D110" i="32"/>
  <c r="D106" i="32" s="1"/>
  <c r="K109" i="32"/>
  <c r="D109" i="32"/>
  <c r="K108" i="32"/>
  <c r="D108" i="32"/>
  <c r="K107" i="32"/>
  <c r="K105" i="32"/>
  <c r="D105" i="32"/>
  <c r="K104" i="32"/>
  <c r="D104" i="32"/>
  <c r="K103" i="32"/>
  <c r="D103" i="32"/>
  <c r="K102" i="32"/>
  <c r="D102" i="32"/>
  <c r="K101" i="32"/>
  <c r="D101" i="32"/>
  <c r="K100" i="32"/>
  <c r="D100" i="32"/>
  <c r="D98" i="32"/>
  <c r="K97" i="32"/>
  <c r="D97" i="32"/>
  <c r="K96" i="32"/>
  <c r="D96" i="32"/>
  <c r="D91" i="32" s="1"/>
  <c r="K95" i="32"/>
  <c r="D95" i="32"/>
  <c r="K94" i="32"/>
  <c r="D94" i="32"/>
  <c r="K93" i="32"/>
  <c r="D93" i="32"/>
  <c r="K92" i="32"/>
  <c r="K90" i="32"/>
  <c r="D90" i="32"/>
  <c r="K89" i="32"/>
  <c r="D89" i="32"/>
  <c r="K88" i="32"/>
  <c r="D88" i="32"/>
  <c r="K87" i="32"/>
  <c r="D87" i="32"/>
  <c r="K86" i="32"/>
  <c r="D86" i="32"/>
  <c r="K85" i="32"/>
  <c r="D85" i="32"/>
  <c r="K82" i="32"/>
  <c r="D82" i="32"/>
  <c r="K81" i="32"/>
  <c r="D81" i="32"/>
  <c r="K80" i="32"/>
  <c r="D80" i="32"/>
  <c r="K79" i="32"/>
  <c r="D79" i="32"/>
  <c r="K78" i="32"/>
  <c r="D78" i="32"/>
  <c r="K77" i="32"/>
  <c r="D76" i="32"/>
  <c r="K75" i="32"/>
  <c r="D75" i="32"/>
  <c r="K74" i="32"/>
  <c r="D74" i="32"/>
  <c r="K73" i="32"/>
  <c r="D73" i="32"/>
  <c r="K72" i="32"/>
  <c r="D72" i="32"/>
  <c r="K71" i="32"/>
  <c r="D71" i="32"/>
  <c r="K70" i="32"/>
  <c r="D70" i="32"/>
  <c r="K67" i="32"/>
  <c r="D67" i="32"/>
  <c r="D61" i="32" s="1"/>
  <c r="K66" i="32"/>
  <c r="D66" i="32"/>
  <c r="K65" i="32"/>
  <c r="D65" i="32"/>
  <c r="K64" i="32"/>
  <c r="D64" i="32"/>
  <c r="K63" i="32"/>
  <c r="D63" i="32"/>
  <c r="K62" i="32"/>
  <c r="K60" i="32"/>
  <c r="D60" i="32"/>
  <c r="K59" i="32"/>
  <c r="D59" i="32"/>
  <c r="K58" i="32"/>
  <c r="D58" i="32"/>
  <c r="K57" i="32"/>
  <c r="D57" i="32"/>
  <c r="K56" i="32"/>
  <c r="D56" i="32"/>
  <c r="K55" i="32"/>
  <c r="D55" i="32"/>
  <c r="K52" i="32"/>
  <c r="D52" i="32"/>
  <c r="K51" i="32"/>
  <c r="D51" i="32"/>
  <c r="K50" i="32"/>
  <c r="D50" i="32"/>
  <c r="K49" i="32"/>
  <c r="D49" i="32"/>
  <c r="K48" i="32"/>
  <c r="D48" i="32"/>
  <c r="D46" i="32" s="1"/>
  <c r="K47" i="32"/>
  <c r="K45" i="32"/>
  <c r="D45" i="32"/>
  <c r="K44" i="32"/>
  <c r="D44" i="32"/>
  <c r="K43" i="32"/>
  <c r="D43" i="32"/>
  <c r="K42" i="32"/>
  <c r="D42" i="32"/>
  <c r="K41" i="32"/>
  <c r="D41" i="32"/>
  <c r="K40" i="32"/>
  <c r="D40" i="32"/>
  <c r="K37" i="32"/>
  <c r="D37" i="32"/>
  <c r="K36" i="32"/>
  <c r="D36" i="32"/>
  <c r="K35" i="32"/>
  <c r="D35" i="32"/>
  <c r="K34" i="32"/>
  <c r="D34" i="32"/>
  <c r="K33" i="32"/>
  <c r="D33" i="32"/>
  <c r="K32" i="32"/>
  <c r="D31" i="32"/>
  <c r="K30" i="32"/>
  <c r="D30" i="32"/>
  <c r="K29" i="32"/>
  <c r="D29" i="32"/>
  <c r="K28" i="32"/>
  <c r="D28" i="32"/>
  <c r="K27" i="32"/>
  <c r="D27" i="32"/>
  <c r="K26" i="32"/>
  <c r="D26" i="32"/>
  <c r="K25" i="32"/>
  <c r="D25" i="32"/>
  <c r="D23" i="32" s="1"/>
  <c r="K22" i="32"/>
  <c r="D22" i="32"/>
  <c r="K21" i="32"/>
  <c r="D21" i="32"/>
  <c r="K20" i="32"/>
  <c r="D20" i="32"/>
  <c r="K19" i="32"/>
  <c r="D19" i="32"/>
  <c r="D16" i="32" s="1"/>
  <c r="K18" i="32"/>
  <c r="D18" i="32"/>
  <c r="K17" i="32"/>
  <c r="K15" i="32"/>
  <c r="D15" i="32"/>
  <c r="K14" i="32"/>
  <c r="D14" i="32"/>
  <c r="K13" i="32"/>
  <c r="D13" i="32"/>
  <c r="K12" i="32"/>
  <c r="D12" i="32"/>
  <c r="D8" i="32" s="1"/>
  <c r="K11" i="32"/>
  <c r="D11" i="32"/>
  <c r="K10" i="32"/>
  <c r="D10" i="32"/>
  <c r="J404" i="31"/>
  <c r="I404" i="31"/>
  <c r="H404" i="31"/>
  <c r="G404" i="31"/>
  <c r="F404" i="31"/>
  <c r="E404" i="31"/>
  <c r="G406" i="31" s="1"/>
  <c r="C392" i="31"/>
  <c r="E391" i="31"/>
  <c r="D391" i="31"/>
  <c r="C391" i="31"/>
  <c r="H391" i="31" s="1"/>
  <c r="B391" i="31"/>
  <c r="G390" i="31"/>
  <c r="D390" i="31"/>
  <c r="C390" i="31"/>
  <c r="H390" i="31" s="1"/>
  <c r="B390" i="31"/>
  <c r="H389" i="31"/>
  <c r="H392" i="31" s="1"/>
  <c r="G389" i="31"/>
  <c r="G392" i="31" s="1"/>
  <c r="F389" i="31"/>
  <c r="F392" i="31" s="1"/>
  <c r="E389" i="31"/>
  <c r="E392" i="31" s="1"/>
  <c r="D389" i="31"/>
  <c r="C389" i="31"/>
  <c r="B389" i="31"/>
  <c r="D386" i="31"/>
  <c r="J378" i="31"/>
  <c r="J380" i="31" s="1"/>
  <c r="J394" i="31" s="1"/>
  <c r="I378" i="31"/>
  <c r="I380" i="31" s="1"/>
  <c r="I394" i="31" s="1"/>
  <c r="H378" i="31"/>
  <c r="H380" i="31" s="1"/>
  <c r="G378" i="31"/>
  <c r="G380" i="31" s="1"/>
  <c r="F378" i="31"/>
  <c r="F380" i="31" s="1"/>
  <c r="E378" i="31"/>
  <c r="E380" i="31" s="1"/>
  <c r="K375" i="31"/>
  <c r="D375" i="31"/>
  <c r="K374" i="31"/>
  <c r="D374" i="31"/>
  <c r="D368" i="31" s="1"/>
  <c r="K373" i="31"/>
  <c r="D373" i="31"/>
  <c r="K372" i="31"/>
  <c r="D372" i="31"/>
  <c r="K371" i="31"/>
  <c r="D371" i="31"/>
  <c r="K370" i="31"/>
  <c r="D370" i="31"/>
  <c r="K367" i="31"/>
  <c r="D367" i="31"/>
  <c r="K366" i="31"/>
  <c r="D366" i="31"/>
  <c r="K365" i="31"/>
  <c r="D365" i="31"/>
  <c r="K364" i="31"/>
  <c r="D364" i="31"/>
  <c r="K363" i="31"/>
  <c r="D363" i="31"/>
  <c r="K362" i="31"/>
  <c r="D362" i="31"/>
  <c r="D360" i="31"/>
  <c r="K359" i="31"/>
  <c r="D359" i="31"/>
  <c r="K358" i="31"/>
  <c r="D358" i="31"/>
  <c r="K357" i="31"/>
  <c r="D357" i="31"/>
  <c r="K356" i="31"/>
  <c r="D356" i="31"/>
  <c r="K355" i="31"/>
  <c r="D355" i="31"/>
  <c r="K354" i="31"/>
  <c r="D354" i="31"/>
  <c r="D352" i="31" s="1"/>
  <c r="K351" i="31"/>
  <c r="D351" i="31"/>
  <c r="K350" i="31"/>
  <c r="D350" i="31"/>
  <c r="K349" i="31"/>
  <c r="D349" i="31"/>
  <c r="K348" i="31"/>
  <c r="D348" i="31"/>
  <c r="K347" i="31"/>
  <c r="D347" i="31"/>
  <c r="K346" i="31"/>
  <c r="D346" i="31"/>
  <c r="D344" i="31"/>
  <c r="K343" i="31"/>
  <c r="D343" i="31"/>
  <c r="K342" i="31"/>
  <c r="D342" i="31"/>
  <c r="K341" i="31"/>
  <c r="D341" i="31"/>
  <c r="K340" i="31"/>
  <c r="D340" i="31"/>
  <c r="K339" i="31"/>
  <c r="D339" i="31"/>
  <c r="K338" i="31"/>
  <c r="D338" i="31"/>
  <c r="D336" i="31" s="1"/>
  <c r="K335" i="31"/>
  <c r="D335" i="31"/>
  <c r="K334" i="31"/>
  <c r="D334" i="31"/>
  <c r="K333" i="31"/>
  <c r="D333" i="31"/>
  <c r="K332" i="31"/>
  <c r="D332" i="31"/>
  <c r="D328" i="31" s="1"/>
  <c r="K331" i="31"/>
  <c r="D331" i="31"/>
  <c r="K330" i="31"/>
  <c r="D330" i="31"/>
  <c r="K327" i="31"/>
  <c r="D327" i="31"/>
  <c r="K326" i="31"/>
  <c r="D326" i="31"/>
  <c r="K325" i="31"/>
  <c r="D325" i="31"/>
  <c r="K324" i="31"/>
  <c r="D324" i="31"/>
  <c r="K323" i="31"/>
  <c r="D323" i="31"/>
  <c r="K322" i="31"/>
  <c r="D322" i="31"/>
  <c r="D320" i="31" s="1"/>
  <c r="K319" i="31"/>
  <c r="D319" i="31"/>
  <c r="K318" i="31"/>
  <c r="D318" i="31"/>
  <c r="K317" i="31"/>
  <c r="D317" i="31"/>
  <c r="K316" i="31"/>
  <c r="D316" i="31"/>
  <c r="K315" i="31"/>
  <c r="D315" i="31"/>
  <c r="K314" i="31"/>
  <c r="D314" i="31"/>
  <c r="D312" i="31" s="1"/>
  <c r="K311" i="31"/>
  <c r="D311" i="31"/>
  <c r="K310" i="31"/>
  <c r="D310" i="31"/>
  <c r="K309" i="31"/>
  <c r="D309" i="31"/>
  <c r="K308" i="31"/>
  <c r="D308" i="31"/>
  <c r="K307" i="31"/>
  <c r="D307" i="31"/>
  <c r="K306" i="31"/>
  <c r="D306" i="31"/>
  <c r="D304" i="31" s="1"/>
  <c r="K303" i="31"/>
  <c r="D303" i="31"/>
  <c r="K302" i="31"/>
  <c r="D302" i="31"/>
  <c r="K301" i="31"/>
  <c r="D301" i="31"/>
  <c r="K300" i="31"/>
  <c r="D300" i="31"/>
  <c r="K299" i="31"/>
  <c r="D299" i="31"/>
  <c r="K298" i="31"/>
  <c r="D298" i="31"/>
  <c r="D296" i="31" s="1"/>
  <c r="K295" i="31"/>
  <c r="D295" i="31"/>
  <c r="K294" i="31"/>
  <c r="D294" i="31"/>
  <c r="K293" i="31"/>
  <c r="D293" i="31"/>
  <c r="K292" i="31"/>
  <c r="D292" i="31"/>
  <c r="K291" i="31"/>
  <c r="D291" i="31"/>
  <c r="K290" i="31"/>
  <c r="D290" i="31"/>
  <c r="K287" i="31"/>
  <c r="D287" i="31"/>
  <c r="K286" i="31"/>
  <c r="D286" i="31"/>
  <c r="K285" i="31"/>
  <c r="D285" i="31"/>
  <c r="K284" i="31"/>
  <c r="D284" i="31"/>
  <c r="K283" i="31"/>
  <c r="D283" i="31"/>
  <c r="K282" i="31"/>
  <c r="D282" i="31"/>
  <c r="K279" i="31"/>
  <c r="D279" i="31"/>
  <c r="K278" i="31"/>
  <c r="D278" i="31"/>
  <c r="K277" i="31"/>
  <c r="D277" i="31"/>
  <c r="K276" i="31"/>
  <c r="D276" i="31"/>
  <c r="K275" i="31"/>
  <c r="D275" i="31"/>
  <c r="K274" i="31"/>
  <c r="D274" i="31"/>
  <c r="K271" i="31"/>
  <c r="D271" i="31"/>
  <c r="K270" i="31"/>
  <c r="D270" i="31"/>
  <c r="K269" i="31"/>
  <c r="D269" i="31"/>
  <c r="K268" i="31"/>
  <c r="D268" i="31"/>
  <c r="K267" i="31"/>
  <c r="D267" i="31"/>
  <c r="K266" i="31"/>
  <c r="D266" i="31"/>
  <c r="K263" i="31"/>
  <c r="D263" i="31"/>
  <c r="K262" i="31"/>
  <c r="D262" i="31"/>
  <c r="K261" i="31"/>
  <c r="D261" i="31"/>
  <c r="K260" i="31"/>
  <c r="D260" i="31"/>
  <c r="K259" i="31"/>
  <c r="D259" i="31"/>
  <c r="K258" i="31"/>
  <c r="D258" i="31"/>
  <c r="D256" i="31" s="1"/>
  <c r="K255" i="31"/>
  <c r="D255" i="31"/>
  <c r="K254" i="31"/>
  <c r="D254" i="31"/>
  <c r="K253" i="31"/>
  <c r="D253" i="31"/>
  <c r="K252" i="31"/>
  <c r="D252" i="31"/>
  <c r="K251" i="31"/>
  <c r="D251" i="31"/>
  <c r="K250" i="31"/>
  <c r="D250" i="31"/>
  <c r="D248" i="31"/>
  <c r="K247" i="31"/>
  <c r="D247" i="31"/>
  <c r="K246" i="31"/>
  <c r="D246" i="31"/>
  <c r="K245" i="31"/>
  <c r="D245" i="31"/>
  <c r="K244" i="31"/>
  <c r="D244" i="31"/>
  <c r="K243" i="31"/>
  <c r="D243" i="31"/>
  <c r="K242" i="31"/>
  <c r="D241" i="31"/>
  <c r="K240" i="31"/>
  <c r="D240" i="31"/>
  <c r="K239" i="31"/>
  <c r="D239" i="31"/>
  <c r="K238" i="31"/>
  <c r="D238" i="31"/>
  <c r="K237" i="31"/>
  <c r="D237" i="31"/>
  <c r="K236" i="31"/>
  <c r="D236" i="31"/>
  <c r="K235" i="31"/>
  <c r="D235" i="31"/>
  <c r="D233" i="31" s="1"/>
  <c r="K232" i="31"/>
  <c r="D232" i="31"/>
  <c r="K231" i="31"/>
  <c r="D231" i="31"/>
  <c r="K230" i="31"/>
  <c r="D230" i="31"/>
  <c r="K229" i="31"/>
  <c r="D229" i="31"/>
  <c r="K228" i="31"/>
  <c r="D228" i="31"/>
  <c r="D226" i="31" s="1"/>
  <c r="K227" i="31"/>
  <c r="K225" i="31"/>
  <c r="D225" i="31"/>
  <c r="K224" i="31"/>
  <c r="D224" i="31"/>
  <c r="K223" i="31"/>
  <c r="D223" i="31"/>
  <c r="K222" i="31"/>
  <c r="D222" i="31"/>
  <c r="D218" i="31" s="1"/>
  <c r="K221" i="31"/>
  <c r="D221" i="31"/>
  <c r="K220" i="31"/>
  <c r="D220" i="31"/>
  <c r="K217" i="31"/>
  <c r="D217" i="31"/>
  <c r="K216" i="31"/>
  <c r="D216" i="31"/>
  <c r="K215" i="31"/>
  <c r="D215" i="31"/>
  <c r="K214" i="31"/>
  <c r="D214" i="31"/>
  <c r="K213" i="31"/>
  <c r="D213" i="31"/>
  <c r="D211" i="31" s="1"/>
  <c r="K212" i="31"/>
  <c r="K210" i="31"/>
  <c r="D210" i="31"/>
  <c r="K209" i="31"/>
  <c r="D209" i="31"/>
  <c r="K208" i="31"/>
  <c r="D208" i="31"/>
  <c r="K207" i="31"/>
  <c r="D207" i="31"/>
  <c r="K206" i="31"/>
  <c r="D206" i="31"/>
  <c r="K205" i="31"/>
  <c r="D205" i="31"/>
  <c r="D203" i="31" s="1"/>
  <c r="K202" i="31"/>
  <c r="D202" i="31"/>
  <c r="K201" i="31"/>
  <c r="D201" i="31"/>
  <c r="K200" i="31"/>
  <c r="D200" i="31"/>
  <c r="K199" i="31"/>
  <c r="D199" i="31"/>
  <c r="K198" i="31"/>
  <c r="D198" i="31"/>
  <c r="D196" i="31" s="1"/>
  <c r="K197" i="31"/>
  <c r="K195" i="31"/>
  <c r="D195" i="31"/>
  <c r="K194" i="31"/>
  <c r="D194" i="31"/>
  <c r="K193" i="31"/>
  <c r="D193" i="31"/>
  <c r="D188" i="31" s="1"/>
  <c r="K192" i="31"/>
  <c r="D192" i="31"/>
  <c r="K191" i="31"/>
  <c r="D191" i="31"/>
  <c r="K190" i="31"/>
  <c r="D190" i="31"/>
  <c r="K187" i="31"/>
  <c r="D187" i="31"/>
  <c r="K186" i="31"/>
  <c r="D186" i="31"/>
  <c r="K185" i="31"/>
  <c r="D185" i="31"/>
  <c r="K184" i="31"/>
  <c r="D184" i="31"/>
  <c r="K183" i="31"/>
  <c r="D183" i="31"/>
  <c r="D181" i="31" s="1"/>
  <c r="K182" i="31"/>
  <c r="K180" i="31"/>
  <c r="D180" i="31"/>
  <c r="K179" i="31"/>
  <c r="D179" i="31"/>
  <c r="K178" i="31"/>
  <c r="D178" i="31"/>
  <c r="K177" i="31"/>
  <c r="D177" i="31"/>
  <c r="K176" i="31"/>
  <c r="D176" i="31"/>
  <c r="K175" i="31"/>
  <c r="D175" i="31"/>
  <c r="D173" i="31" s="1"/>
  <c r="K172" i="31"/>
  <c r="D172" i="31"/>
  <c r="K171" i="31"/>
  <c r="D171" i="31"/>
  <c r="K170" i="31"/>
  <c r="D170" i="31"/>
  <c r="K169" i="31"/>
  <c r="D169" i="31"/>
  <c r="K168" i="31"/>
  <c r="D168" i="31"/>
  <c r="D166" i="31" s="1"/>
  <c r="K167" i="31"/>
  <c r="K165" i="31"/>
  <c r="D165" i="31"/>
  <c r="K164" i="31"/>
  <c r="D164" i="31"/>
  <c r="D158" i="31" s="1"/>
  <c r="K163" i="31"/>
  <c r="D163" i="31"/>
  <c r="K162" i="31"/>
  <c r="D162" i="31"/>
  <c r="K161" i="31"/>
  <c r="D161" i="31"/>
  <c r="K160" i="31"/>
  <c r="D160" i="31"/>
  <c r="K157" i="31"/>
  <c r="D157" i="31"/>
  <c r="K156" i="31"/>
  <c r="D156" i="31"/>
  <c r="K155" i="31"/>
  <c r="D155" i="31"/>
  <c r="K154" i="31"/>
  <c r="D154" i="31"/>
  <c r="K153" i="31"/>
  <c r="D153" i="31"/>
  <c r="D151" i="31" s="1"/>
  <c r="K152" i="31"/>
  <c r="K150" i="31"/>
  <c r="D150" i="31"/>
  <c r="K149" i="31"/>
  <c r="D149" i="31"/>
  <c r="K148" i="31"/>
  <c r="D148" i="31"/>
  <c r="K147" i="31"/>
  <c r="D147" i="31"/>
  <c r="K146" i="31"/>
  <c r="D146" i="31"/>
  <c r="K145" i="31"/>
  <c r="D145" i="31"/>
  <c r="D143" i="31" s="1"/>
  <c r="K142" i="31"/>
  <c r="D142" i="31"/>
  <c r="K141" i="31"/>
  <c r="D141" i="31"/>
  <c r="K140" i="31"/>
  <c r="D140" i="31"/>
  <c r="K139" i="31"/>
  <c r="D139" i="31"/>
  <c r="K138" i="31"/>
  <c r="D138" i="31"/>
  <c r="D136" i="31" s="1"/>
  <c r="K137" i="31"/>
  <c r="K135" i="31"/>
  <c r="D135" i="31"/>
  <c r="D128" i="31" s="1"/>
  <c r="K134" i="31"/>
  <c r="D134" i="31"/>
  <c r="K133" i="31"/>
  <c r="D133" i="31"/>
  <c r="K132" i="31"/>
  <c r="D132" i="31"/>
  <c r="K131" i="31"/>
  <c r="D131" i="31"/>
  <c r="K130" i="31"/>
  <c r="D130" i="31"/>
  <c r="K127" i="31"/>
  <c r="D127" i="31"/>
  <c r="K126" i="31"/>
  <c r="D126" i="31"/>
  <c r="K125" i="31"/>
  <c r="D125" i="31"/>
  <c r="K124" i="31"/>
  <c r="D124" i="31"/>
  <c r="K123" i="31"/>
  <c r="D123" i="31"/>
  <c r="D121" i="31" s="1"/>
  <c r="K122" i="31"/>
  <c r="K120" i="31"/>
  <c r="D120" i="31"/>
  <c r="K119" i="31"/>
  <c r="D119" i="31"/>
  <c r="D113" i="31" s="1"/>
  <c r="K118" i="31"/>
  <c r="D118" i="31"/>
  <c r="K117" i="31"/>
  <c r="D117" i="31"/>
  <c r="K116" i="31"/>
  <c r="D116" i="31"/>
  <c r="K115" i="31"/>
  <c r="D115" i="31"/>
  <c r="K112" i="31"/>
  <c r="D112" i="31"/>
  <c r="K111" i="31"/>
  <c r="D111" i="31"/>
  <c r="K110" i="31"/>
  <c r="D110" i="31"/>
  <c r="K109" i="31"/>
  <c r="D109" i="31"/>
  <c r="K108" i="31"/>
  <c r="D108" i="31"/>
  <c r="K107" i="31"/>
  <c r="D106" i="31"/>
  <c r="K105" i="31"/>
  <c r="D105" i="31"/>
  <c r="K104" i="31"/>
  <c r="D104" i="31"/>
  <c r="K103" i="31"/>
  <c r="D103" i="31"/>
  <c r="K102" i="31"/>
  <c r="D102" i="31"/>
  <c r="K101" i="31"/>
  <c r="D101" i="31"/>
  <c r="K100" i="31"/>
  <c r="D100" i="31"/>
  <c r="D98" i="31"/>
  <c r="K97" i="31"/>
  <c r="D97" i="31"/>
  <c r="D91" i="31" s="1"/>
  <c r="K96" i="31"/>
  <c r="D96" i="31"/>
  <c r="K95" i="31"/>
  <c r="D95" i="31"/>
  <c r="K94" i="31"/>
  <c r="D94" i="31"/>
  <c r="K93" i="31"/>
  <c r="D93" i="31"/>
  <c r="K92" i="31"/>
  <c r="K90" i="31"/>
  <c r="D90" i="31"/>
  <c r="K89" i="31"/>
  <c r="D89" i="31"/>
  <c r="K88" i="31"/>
  <c r="D88" i="31"/>
  <c r="K87" i="31"/>
  <c r="D87" i="31"/>
  <c r="K86" i="31"/>
  <c r="D86" i="31"/>
  <c r="K85" i="31"/>
  <c r="D85" i="31"/>
  <c r="K82" i="31"/>
  <c r="D82" i="31"/>
  <c r="K81" i="31"/>
  <c r="D81" i="31"/>
  <c r="K80" i="31"/>
  <c r="D80" i="31"/>
  <c r="K79" i="31"/>
  <c r="D79" i="31"/>
  <c r="K78" i="31"/>
  <c r="D78" i="31"/>
  <c r="D76" i="31" s="1"/>
  <c r="K77" i="31"/>
  <c r="K75" i="31"/>
  <c r="D75" i="31"/>
  <c r="K74" i="31"/>
  <c r="D74" i="31"/>
  <c r="K73" i="31"/>
  <c r="D73" i="31"/>
  <c r="K72" i="31"/>
  <c r="D72" i="31"/>
  <c r="K71" i="31"/>
  <c r="D71" i="31"/>
  <c r="K70" i="31"/>
  <c r="D70" i="31"/>
  <c r="K67" i="31"/>
  <c r="D67" i="31"/>
  <c r="K66" i="31"/>
  <c r="D66" i="31"/>
  <c r="K65" i="31"/>
  <c r="D65" i="31"/>
  <c r="K64" i="31"/>
  <c r="D64" i="31"/>
  <c r="K63" i="31"/>
  <c r="D63" i="31"/>
  <c r="K62" i="31"/>
  <c r="D61" i="31"/>
  <c r="K60" i="31"/>
  <c r="D60" i="31"/>
  <c r="K59" i="31"/>
  <c r="D59" i="31"/>
  <c r="K58" i="31"/>
  <c r="D58" i="31"/>
  <c r="K57" i="31"/>
  <c r="D57" i="31"/>
  <c r="K56" i="31"/>
  <c r="D56" i="31"/>
  <c r="K55" i="31"/>
  <c r="D55" i="31"/>
  <c r="K52" i="31"/>
  <c r="D52" i="31"/>
  <c r="K51" i="31"/>
  <c r="D51" i="31"/>
  <c r="K50" i="31"/>
  <c r="D50" i="31"/>
  <c r="K49" i="31"/>
  <c r="D49" i="31"/>
  <c r="K48" i="31"/>
  <c r="D48" i="31"/>
  <c r="D46" i="31" s="1"/>
  <c r="K47" i="31"/>
  <c r="K45" i="31"/>
  <c r="D45" i="31"/>
  <c r="K44" i="31"/>
  <c r="D44" i="31"/>
  <c r="K43" i="31"/>
  <c r="D43" i="31"/>
  <c r="K42" i="31"/>
  <c r="D42" i="31"/>
  <c r="K41" i="31"/>
  <c r="D41" i="31"/>
  <c r="K40" i="31"/>
  <c r="D40" i="31"/>
  <c r="K37" i="31"/>
  <c r="D37" i="31"/>
  <c r="K36" i="31"/>
  <c r="D36" i="31"/>
  <c r="K35" i="31"/>
  <c r="D35" i="31"/>
  <c r="K34" i="31"/>
  <c r="D34" i="31"/>
  <c r="K33" i="31"/>
  <c r="D33" i="31"/>
  <c r="D31" i="31" s="1"/>
  <c r="K32" i="31"/>
  <c r="K30" i="31"/>
  <c r="D30" i="31"/>
  <c r="K29" i="31"/>
  <c r="D29" i="31"/>
  <c r="K28" i="31"/>
  <c r="D28" i="31"/>
  <c r="K27" i="31"/>
  <c r="D27" i="31"/>
  <c r="K26" i="31"/>
  <c r="D26" i="31"/>
  <c r="K25" i="31"/>
  <c r="D25" i="31"/>
  <c r="K22" i="31"/>
  <c r="D22" i="31"/>
  <c r="K21" i="31"/>
  <c r="D21" i="31"/>
  <c r="K20" i="31"/>
  <c r="D20" i="31"/>
  <c r="K19" i="31"/>
  <c r="D19" i="31"/>
  <c r="K18" i="31"/>
  <c r="D18" i="31"/>
  <c r="D16" i="31" s="1"/>
  <c r="K17" i="31"/>
  <c r="K15" i="31"/>
  <c r="D15" i="31"/>
  <c r="K14" i="31"/>
  <c r="D14" i="31"/>
  <c r="K13" i="31"/>
  <c r="D13" i="31"/>
  <c r="K12" i="31"/>
  <c r="D12" i="31"/>
  <c r="K11" i="31"/>
  <c r="D11" i="31"/>
  <c r="K10" i="31"/>
  <c r="D10" i="31"/>
  <c r="J404" i="30"/>
  <c r="I404" i="30"/>
  <c r="H404" i="30"/>
  <c r="G404" i="30"/>
  <c r="F404" i="30"/>
  <c r="E404" i="30"/>
  <c r="G406" i="30" s="1"/>
  <c r="D391" i="30"/>
  <c r="C391" i="30"/>
  <c r="H391" i="30" s="1"/>
  <c r="B391" i="30"/>
  <c r="D390" i="30"/>
  <c r="C390" i="30"/>
  <c r="H390" i="30" s="1"/>
  <c r="B390" i="30"/>
  <c r="H389" i="30"/>
  <c r="H392" i="30" s="1"/>
  <c r="G389" i="30"/>
  <c r="G392" i="30" s="1"/>
  <c r="F389" i="30"/>
  <c r="F392" i="30" s="1"/>
  <c r="E389" i="30"/>
  <c r="E392" i="30" s="1"/>
  <c r="D389" i="30"/>
  <c r="C389" i="30"/>
  <c r="C392" i="30" s="1"/>
  <c r="B389" i="30"/>
  <c r="D386" i="30"/>
  <c r="J378" i="30"/>
  <c r="J380" i="30" s="1"/>
  <c r="J394" i="30" s="1"/>
  <c r="I378" i="30"/>
  <c r="I380" i="30" s="1"/>
  <c r="I394" i="30" s="1"/>
  <c r="H378" i="30"/>
  <c r="H380" i="30" s="1"/>
  <c r="G378" i="30"/>
  <c r="G380" i="30" s="1"/>
  <c r="F378" i="30"/>
  <c r="F380" i="30" s="1"/>
  <c r="E378" i="30"/>
  <c r="E380" i="30" s="1"/>
  <c r="K375" i="30"/>
  <c r="D375" i="30"/>
  <c r="K374" i="30"/>
  <c r="D374" i="30"/>
  <c r="K373" i="30"/>
  <c r="D373" i="30"/>
  <c r="K372" i="30"/>
  <c r="D372" i="30"/>
  <c r="K371" i="30"/>
  <c r="D371" i="30"/>
  <c r="K370" i="30"/>
  <c r="D370" i="30"/>
  <c r="D368" i="30" s="1"/>
  <c r="K367" i="30"/>
  <c r="D367" i="30"/>
  <c r="K366" i="30"/>
  <c r="D366" i="30"/>
  <c r="K365" i="30"/>
  <c r="D365" i="30"/>
  <c r="K364" i="30"/>
  <c r="D364" i="30"/>
  <c r="K363" i="30"/>
  <c r="D363" i="30"/>
  <c r="K362" i="30"/>
  <c r="D362" i="30"/>
  <c r="D360" i="30"/>
  <c r="K359" i="30"/>
  <c r="D359" i="30"/>
  <c r="K358" i="30"/>
  <c r="D358" i="30"/>
  <c r="K357" i="30"/>
  <c r="D357" i="30"/>
  <c r="K356" i="30"/>
  <c r="D356" i="30"/>
  <c r="K355" i="30"/>
  <c r="D355" i="30"/>
  <c r="K354" i="30"/>
  <c r="D354" i="30"/>
  <c r="D352" i="30" s="1"/>
  <c r="K351" i="30"/>
  <c r="D351" i="30"/>
  <c r="K350" i="30"/>
  <c r="D350" i="30"/>
  <c r="K349" i="30"/>
  <c r="D349" i="30"/>
  <c r="K348" i="30"/>
  <c r="D348" i="30"/>
  <c r="K347" i="30"/>
  <c r="D347" i="30"/>
  <c r="K346" i="30"/>
  <c r="D346" i="30"/>
  <c r="D344" i="30"/>
  <c r="K343" i="30"/>
  <c r="D343" i="30"/>
  <c r="K342" i="30"/>
  <c r="D342" i="30"/>
  <c r="K341" i="30"/>
  <c r="D341" i="30"/>
  <c r="K340" i="30"/>
  <c r="D340" i="30"/>
  <c r="K339" i="30"/>
  <c r="D339" i="30"/>
  <c r="K338" i="30"/>
  <c r="D338" i="30"/>
  <c r="D336" i="30" s="1"/>
  <c r="K335" i="30"/>
  <c r="D335" i="30"/>
  <c r="K334" i="30"/>
  <c r="D334" i="30"/>
  <c r="K333" i="30"/>
  <c r="D333" i="30"/>
  <c r="D328" i="30" s="1"/>
  <c r="K332" i="30"/>
  <c r="D332" i="30"/>
  <c r="K331" i="30"/>
  <c r="D331" i="30"/>
  <c r="K330" i="30"/>
  <c r="D330" i="30"/>
  <c r="K327" i="30"/>
  <c r="D327" i="30"/>
  <c r="K326" i="30"/>
  <c r="D326" i="30"/>
  <c r="K325" i="30"/>
  <c r="D325" i="30"/>
  <c r="K324" i="30"/>
  <c r="D324" i="30"/>
  <c r="K323" i="30"/>
  <c r="D323" i="30"/>
  <c r="K322" i="30"/>
  <c r="D322" i="30"/>
  <c r="D320" i="30" s="1"/>
  <c r="K319" i="30"/>
  <c r="D319" i="30"/>
  <c r="K318" i="30"/>
  <c r="D318" i="30"/>
  <c r="K317" i="30"/>
  <c r="D317" i="30"/>
  <c r="K316" i="30"/>
  <c r="D316" i="30"/>
  <c r="K315" i="30"/>
  <c r="D315" i="30"/>
  <c r="K314" i="30"/>
  <c r="D314" i="30"/>
  <c r="D312" i="30" s="1"/>
  <c r="K311" i="30"/>
  <c r="D311" i="30"/>
  <c r="K310" i="30"/>
  <c r="D310" i="30"/>
  <c r="K309" i="30"/>
  <c r="D309" i="30"/>
  <c r="K308" i="30"/>
  <c r="D308" i="30"/>
  <c r="K307" i="30"/>
  <c r="D307" i="30"/>
  <c r="K306" i="30"/>
  <c r="D306" i="30"/>
  <c r="D304" i="30" s="1"/>
  <c r="K303" i="30"/>
  <c r="D303" i="30"/>
  <c r="K302" i="30"/>
  <c r="D302" i="30"/>
  <c r="K301" i="30"/>
  <c r="D301" i="30"/>
  <c r="K300" i="30"/>
  <c r="D300" i="30"/>
  <c r="K299" i="30"/>
  <c r="D299" i="30"/>
  <c r="K298" i="30"/>
  <c r="D298" i="30"/>
  <c r="D296" i="30" s="1"/>
  <c r="K295" i="30"/>
  <c r="D295" i="30"/>
  <c r="K294" i="30"/>
  <c r="D294" i="30"/>
  <c r="K293" i="30"/>
  <c r="D293" i="30"/>
  <c r="K292" i="30"/>
  <c r="D292" i="30"/>
  <c r="K291" i="30"/>
  <c r="D291" i="30"/>
  <c r="K290" i="30"/>
  <c r="D290" i="30"/>
  <c r="K287" i="30"/>
  <c r="D287" i="30"/>
  <c r="K286" i="30"/>
  <c r="D286" i="30"/>
  <c r="K285" i="30"/>
  <c r="D285" i="30"/>
  <c r="K284" i="30"/>
  <c r="D284" i="30"/>
  <c r="K283" i="30"/>
  <c r="D283" i="30"/>
  <c r="K282" i="30"/>
  <c r="D282" i="30"/>
  <c r="D280" i="30"/>
  <c r="K279" i="30"/>
  <c r="D279" i="30"/>
  <c r="K278" i="30"/>
  <c r="D278" i="30"/>
  <c r="K277" i="30"/>
  <c r="D277" i="30"/>
  <c r="K276" i="30"/>
  <c r="D276" i="30"/>
  <c r="K275" i="30"/>
  <c r="D275" i="30"/>
  <c r="K274" i="30"/>
  <c r="D274" i="30"/>
  <c r="K271" i="30"/>
  <c r="D271" i="30"/>
  <c r="K270" i="30"/>
  <c r="D270" i="30"/>
  <c r="K269" i="30"/>
  <c r="D269" i="30"/>
  <c r="K268" i="30"/>
  <c r="D268" i="30"/>
  <c r="K267" i="30"/>
  <c r="D267" i="30"/>
  <c r="K266" i="30"/>
  <c r="D266" i="30"/>
  <c r="K263" i="30"/>
  <c r="D263" i="30"/>
  <c r="K262" i="30"/>
  <c r="D262" i="30"/>
  <c r="K261" i="30"/>
  <c r="D261" i="30"/>
  <c r="K260" i="30"/>
  <c r="D260" i="30"/>
  <c r="K259" i="30"/>
  <c r="D259" i="30"/>
  <c r="K258" i="30"/>
  <c r="D258" i="30"/>
  <c r="D256" i="30" s="1"/>
  <c r="K255" i="30"/>
  <c r="D255" i="30"/>
  <c r="K254" i="30"/>
  <c r="D254" i="30"/>
  <c r="K253" i="30"/>
  <c r="D253" i="30"/>
  <c r="K252" i="30"/>
  <c r="D252" i="30"/>
  <c r="K251" i="30"/>
  <c r="D251" i="30"/>
  <c r="K250" i="30"/>
  <c r="D250" i="30"/>
  <c r="D248" i="30"/>
  <c r="K247" i="30"/>
  <c r="D247" i="30"/>
  <c r="K246" i="30"/>
  <c r="D246" i="30"/>
  <c r="K245" i="30"/>
  <c r="D245" i="30"/>
  <c r="K244" i="30"/>
  <c r="D244" i="30"/>
  <c r="K243" i="30"/>
  <c r="D243" i="30"/>
  <c r="K242" i="30"/>
  <c r="D241" i="30"/>
  <c r="K240" i="30"/>
  <c r="D240" i="30"/>
  <c r="K239" i="30"/>
  <c r="D239" i="30"/>
  <c r="K238" i="30"/>
  <c r="D238" i="30"/>
  <c r="K237" i="30"/>
  <c r="D237" i="30"/>
  <c r="K236" i="30"/>
  <c r="D236" i="30"/>
  <c r="K235" i="30"/>
  <c r="D235" i="30"/>
  <c r="D233" i="30" s="1"/>
  <c r="K232" i="30"/>
  <c r="D232" i="30"/>
  <c r="K231" i="30"/>
  <c r="D231" i="30"/>
  <c r="K230" i="30"/>
  <c r="D230" i="30"/>
  <c r="K229" i="30"/>
  <c r="D229" i="30"/>
  <c r="K228" i="30"/>
  <c r="D228" i="30"/>
  <c r="D226" i="30" s="1"/>
  <c r="K227" i="30"/>
  <c r="K225" i="30"/>
  <c r="D225" i="30"/>
  <c r="K224" i="30"/>
  <c r="D224" i="30"/>
  <c r="K223" i="30"/>
  <c r="D223" i="30"/>
  <c r="K222" i="30"/>
  <c r="D222" i="30"/>
  <c r="K221" i="30"/>
  <c r="D221" i="30"/>
  <c r="D218" i="30" s="1"/>
  <c r="K220" i="30"/>
  <c r="D220" i="30"/>
  <c r="K217" i="30"/>
  <c r="D217" i="30"/>
  <c r="K216" i="30"/>
  <c r="D216" i="30"/>
  <c r="K215" i="30"/>
  <c r="D215" i="30"/>
  <c r="K214" i="30"/>
  <c r="D214" i="30"/>
  <c r="K213" i="30"/>
  <c r="D213" i="30"/>
  <c r="D211" i="30" s="1"/>
  <c r="K212" i="30"/>
  <c r="K210" i="30"/>
  <c r="D210" i="30"/>
  <c r="K209" i="30"/>
  <c r="D209" i="30"/>
  <c r="K208" i="30"/>
  <c r="D208" i="30"/>
  <c r="K207" i="30"/>
  <c r="D207" i="30"/>
  <c r="K206" i="30"/>
  <c r="D206" i="30"/>
  <c r="K205" i="30"/>
  <c r="D205" i="30"/>
  <c r="D203" i="30" s="1"/>
  <c r="K202" i="30"/>
  <c r="D202" i="30"/>
  <c r="K201" i="30"/>
  <c r="D201" i="30"/>
  <c r="K200" i="30"/>
  <c r="D200" i="30"/>
  <c r="K199" i="30"/>
  <c r="D199" i="30"/>
  <c r="K198" i="30"/>
  <c r="D198" i="30"/>
  <c r="D196" i="30" s="1"/>
  <c r="K197" i="30"/>
  <c r="K195" i="30"/>
  <c r="D195" i="30"/>
  <c r="K194" i="30"/>
  <c r="D194" i="30"/>
  <c r="K193" i="30"/>
  <c r="D193" i="30"/>
  <c r="K192" i="30"/>
  <c r="D192" i="30"/>
  <c r="K191" i="30"/>
  <c r="D191" i="30"/>
  <c r="K190" i="30"/>
  <c r="D190" i="30"/>
  <c r="D188" i="30"/>
  <c r="K187" i="30"/>
  <c r="D187" i="30"/>
  <c r="K186" i="30"/>
  <c r="D186" i="30"/>
  <c r="K185" i="30"/>
  <c r="D185" i="30"/>
  <c r="K184" i="30"/>
  <c r="D184" i="30"/>
  <c r="K183" i="30"/>
  <c r="D183" i="30"/>
  <c r="D181" i="30" s="1"/>
  <c r="K182" i="30"/>
  <c r="K180" i="30"/>
  <c r="D180" i="30"/>
  <c r="K179" i="30"/>
  <c r="D179" i="30"/>
  <c r="K178" i="30"/>
  <c r="D178" i="30"/>
  <c r="K177" i="30"/>
  <c r="D177" i="30"/>
  <c r="K176" i="30"/>
  <c r="D176" i="30"/>
  <c r="K175" i="30"/>
  <c r="D175" i="30"/>
  <c r="D173" i="30" s="1"/>
  <c r="K172" i="30"/>
  <c r="D172" i="30"/>
  <c r="K171" i="30"/>
  <c r="D171" i="30"/>
  <c r="K170" i="30"/>
  <c r="D170" i="30"/>
  <c r="K169" i="30"/>
  <c r="D169" i="30"/>
  <c r="K168" i="30"/>
  <c r="D168" i="30"/>
  <c r="D166" i="30" s="1"/>
  <c r="K167" i="30"/>
  <c r="K165" i="30"/>
  <c r="D165" i="30"/>
  <c r="K164" i="30"/>
  <c r="D164" i="30"/>
  <c r="K163" i="30"/>
  <c r="D163" i="30"/>
  <c r="K162" i="30"/>
  <c r="D162" i="30"/>
  <c r="K161" i="30"/>
  <c r="D161" i="30"/>
  <c r="K160" i="30"/>
  <c r="D160" i="30"/>
  <c r="D158" i="30"/>
  <c r="K157" i="30"/>
  <c r="D157" i="30"/>
  <c r="K156" i="30"/>
  <c r="D156" i="30"/>
  <c r="K155" i="30"/>
  <c r="D155" i="30"/>
  <c r="K154" i="30"/>
  <c r="D154" i="30"/>
  <c r="K153" i="30"/>
  <c r="D153" i="30"/>
  <c r="D151" i="30" s="1"/>
  <c r="K152" i="30"/>
  <c r="K150" i="30"/>
  <c r="D150" i="30"/>
  <c r="K149" i="30"/>
  <c r="D149" i="30"/>
  <c r="K148" i="30"/>
  <c r="D148" i="30"/>
  <c r="K147" i="30"/>
  <c r="D147" i="30"/>
  <c r="K146" i="30"/>
  <c r="D146" i="30"/>
  <c r="K145" i="30"/>
  <c r="D145" i="30"/>
  <c r="D143" i="30" s="1"/>
  <c r="K142" i="30"/>
  <c r="D142" i="30"/>
  <c r="K141" i="30"/>
  <c r="D141" i="30"/>
  <c r="K140" i="30"/>
  <c r="D140" i="30"/>
  <c r="K139" i="30"/>
  <c r="D139" i="30"/>
  <c r="K138" i="30"/>
  <c r="D138" i="30"/>
  <c r="D136" i="30" s="1"/>
  <c r="K137" i="30"/>
  <c r="K135" i="30"/>
  <c r="D135" i="30"/>
  <c r="K134" i="30"/>
  <c r="D134" i="30"/>
  <c r="K133" i="30"/>
  <c r="D133" i="30"/>
  <c r="K132" i="30"/>
  <c r="D132" i="30"/>
  <c r="K131" i="30"/>
  <c r="D131" i="30"/>
  <c r="K130" i="30"/>
  <c r="D130" i="30"/>
  <c r="D128" i="30"/>
  <c r="K127" i="30"/>
  <c r="D127" i="30"/>
  <c r="K126" i="30"/>
  <c r="D126" i="30"/>
  <c r="K125" i="30"/>
  <c r="D125" i="30"/>
  <c r="K124" i="30"/>
  <c r="D124" i="30"/>
  <c r="K123" i="30"/>
  <c r="D123" i="30"/>
  <c r="D121" i="30" s="1"/>
  <c r="K122" i="30"/>
  <c r="K120" i="30"/>
  <c r="D120" i="30"/>
  <c r="K119" i="30"/>
  <c r="D119" i="30"/>
  <c r="K118" i="30"/>
  <c r="D118" i="30"/>
  <c r="K117" i="30"/>
  <c r="D117" i="30"/>
  <c r="K116" i="30"/>
  <c r="D116" i="30"/>
  <c r="K115" i="30"/>
  <c r="D115" i="30"/>
  <c r="D113" i="30" s="1"/>
  <c r="K112" i="30"/>
  <c r="D112" i="30"/>
  <c r="K111" i="30"/>
  <c r="D111" i="30"/>
  <c r="K110" i="30"/>
  <c r="D110" i="30"/>
  <c r="K109" i="30"/>
  <c r="D109" i="30"/>
  <c r="K108" i="30"/>
  <c r="D108" i="30"/>
  <c r="D106" i="30" s="1"/>
  <c r="K107" i="30"/>
  <c r="K105" i="30"/>
  <c r="D105" i="30"/>
  <c r="K104" i="30"/>
  <c r="D104" i="30"/>
  <c r="K103" i="30"/>
  <c r="D103" i="30"/>
  <c r="K102" i="30"/>
  <c r="D102" i="30"/>
  <c r="K101" i="30"/>
  <c r="D101" i="30"/>
  <c r="K100" i="30"/>
  <c r="D100" i="30"/>
  <c r="D98" i="30"/>
  <c r="K97" i="30"/>
  <c r="D97" i="30"/>
  <c r="K96" i="30"/>
  <c r="D96" i="30"/>
  <c r="K95" i="30"/>
  <c r="D95" i="30"/>
  <c r="K94" i="30"/>
  <c r="D94" i="30"/>
  <c r="K93" i="30"/>
  <c r="D93" i="30"/>
  <c r="D91" i="30" s="1"/>
  <c r="K92" i="30"/>
  <c r="K90" i="30"/>
  <c r="D90" i="30"/>
  <c r="K89" i="30"/>
  <c r="D89" i="30"/>
  <c r="K88" i="30"/>
  <c r="D88" i="30"/>
  <c r="K87" i="30"/>
  <c r="D87" i="30"/>
  <c r="K86" i="30"/>
  <c r="D86" i="30"/>
  <c r="K85" i="30"/>
  <c r="D85" i="30"/>
  <c r="K82" i="30"/>
  <c r="D82" i="30"/>
  <c r="K81" i="30"/>
  <c r="D81" i="30"/>
  <c r="K80" i="30"/>
  <c r="D80" i="30"/>
  <c r="K79" i="30"/>
  <c r="D79" i="30"/>
  <c r="K78" i="30"/>
  <c r="D78" i="30"/>
  <c r="D76" i="30" s="1"/>
  <c r="K77" i="30"/>
  <c r="K75" i="30"/>
  <c r="D75" i="30"/>
  <c r="K74" i="30"/>
  <c r="D74" i="30"/>
  <c r="K73" i="30"/>
  <c r="D73" i="30"/>
  <c r="K72" i="30"/>
  <c r="D72" i="30"/>
  <c r="K71" i="30"/>
  <c r="D71" i="30"/>
  <c r="K70" i="30"/>
  <c r="D70" i="30"/>
  <c r="D68" i="30" s="1"/>
  <c r="K67" i="30"/>
  <c r="D67" i="30"/>
  <c r="K66" i="30"/>
  <c r="D66" i="30"/>
  <c r="K65" i="30"/>
  <c r="D65" i="30"/>
  <c r="K64" i="30"/>
  <c r="D64" i="30"/>
  <c r="K63" i="30"/>
  <c r="D63" i="30"/>
  <c r="K62" i="30"/>
  <c r="D61" i="30"/>
  <c r="K60" i="30"/>
  <c r="D60" i="30"/>
  <c r="K59" i="30"/>
  <c r="D59" i="30"/>
  <c r="K58" i="30"/>
  <c r="D58" i="30"/>
  <c r="K57" i="30"/>
  <c r="D57" i="30"/>
  <c r="K56" i="30"/>
  <c r="D56" i="30"/>
  <c r="K55" i="30"/>
  <c r="D55" i="30"/>
  <c r="K52" i="30"/>
  <c r="D52" i="30"/>
  <c r="K51" i="30"/>
  <c r="D51" i="30"/>
  <c r="K50" i="30"/>
  <c r="D50" i="30"/>
  <c r="K49" i="30"/>
  <c r="D49" i="30"/>
  <c r="K48" i="30"/>
  <c r="D48" i="30"/>
  <c r="D46" i="30" s="1"/>
  <c r="K47" i="30"/>
  <c r="K45" i="30"/>
  <c r="D45" i="30"/>
  <c r="K44" i="30"/>
  <c r="D44" i="30"/>
  <c r="K43" i="30"/>
  <c r="D43" i="30"/>
  <c r="K42" i="30"/>
  <c r="D42" i="30"/>
  <c r="K41" i="30"/>
  <c r="D41" i="30"/>
  <c r="K40" i="30"/>
  <c r="D40" i="30"/>
  <c r="K37" i="30"/>
  <c r="D37" i="30"/>
  <c r="K36" i="30"/>
  <c r="D36" i="30"/>
  <c r="K35" i="30"/>
  <c r="D35" i="30"/>
  <c r="K34" i="30"/>
  <c r="D34" i="30"/>
  <c r="K33" i="30"/>
  <c r="D33" i="30"/>
  <c r="D31" i="30" s="1"/>
  <c r="K32" i="30"/>
  <c r="K30" i="30"/>
  <c r="D30" i="30"/>
  <c r="K29" i="30"/>
  <c r="D29" i="30"/>
  <c r="K28" i="30"/>
  <c r="D28" i="30"/>
  <c r="K27" i="30"/>
  <c r="D27" i="30"/>
  <c r="K26" i="30"/>
  <c r="D26" i="30"/>
  <c r="K25" i="30"/>
  <c r="D25" i="30"/>
  <c r="D23" i="30" s="1"/>
  <c r="K22" i="30"/>
  <c r="D22" i="30"/>
  <c r="K21" i="30"/>
  <c r="D21" i="30"/>
  <c r="K20" i="30"/>
  <c r="D20" i="30"/>
  <c r="K19" i="30"/>
  <c r="D19" i="30"/>
  <c r="K18" i="30"/>
  <c r="D18" i="30"/>
  <c r="D16" i="30" s="1"/>
  <c r="K17" i="30"/>
  <c r="K15" i="30"/>
  <c r="D15" i="30"/>
  <c r="K14" i="30"/>
  <c r="D14" i="30"/>
  <c r="K13" i="30"/>
  <c r="D13" i="30"/>
  <c r="K12" i="30"/>
  <c r="D12" i="30"/>
  <c r="K11" i="30"/>
  <c r="D11" i="30"/>
  <c r="K10" i="30"/>
  <c r="D10" i="30"/>
  <c r="D8" i="30"/>
  <c r="J404" i="29"/>
  <c r="I404" i="29"/>
  <c r="H404" i="29"/>
  <c r="G404" i="29"/>
  <c r="F404" i="29"/>
  <c r="E404" i="29"/>
  <c r="G406" i="29" s="1"/>
  <c r="C392" i="29"/>
  <c r="D391" i="29"/>
  <c r="C391" i="29"/>
  <c r="H391" i="29" s="1"/>
  <c r="B391" i="29"/>
  <c r="D390" i="29"/>
  <c r="C390" i="29"/>
  <c r="H390" i="29" s="1"/>
  <c r="B390" i="29"/>
  <c r="H389" i="29"/>
  <c r="H392" i="29" s="1"/>
  <c r="G389" i="29"/>
  <c r="G392" i="29" s="1"/>
  <c r="F389" i="29"/>
  <c r="F392" i="29" s="1"/>
  <c r="E389" i="29"/>
  <c r="E392" i="29" s="1"/>
  <c r="D389" i="29"/>
  <c r="C389" i="29"/>
  <c r="B389" i="29"/>
  <c r="D386" i="29"/>
  <c r="J378" i="29"/>
  <c r="J380" i="29" s="1"/>
  <c r="J394" i="29" s="1"/>
  <c r="I378" i="29"/>
  <c r="I380" i="29" s="1"/>
  <c r="I394" i="29" s="1"/>
  <c r="H378" i="29"/>
  <c r="H380" i="29" s="1"/>
  <c r="G378" i="29"/>
  <c r="G380" i="29" s="1"/>
  <c r="F378" i="29"/>
  <c r="F380" i="29" s="1"/>
  <c r="E378" i="29"/>
  <c r="E380" i="29" s="1"/>
  <c r="K375" i="29"/>
  <c r="D375" i="29"/>
  <c r="K374" i="29"/>
  <c r="D374" i="29"/>
  <c r="K373" i="29"/>
  <c r="D373" i="29"/>
  <c r="K372" i="29"/>
  <c r="D372" i="29"/>
  <c r="K371" i="29"/>
  <c r="D371" i="29"/>
  <c r="K370" i="29"/>
  <c r="D370" i="29"/>
  <c r="D368" i="29" s="1"/>
  <c r="K367" i="29"/>
  <c r="D367" i="29"/>
  <c r="K366" i="29"/>
  <c r="D366" i="29"/>
  <c r="K365" i="29"/>
  <c r="D365" i="29"/>
  <c r="K364" i="29"/>
  <c r="D364" i="29"/>
  <c r="K363" i="29"/>
  <c r="D363" i="29"/>
  <c r="K362" i="29"/>
  <c r="D362" i="29"/>
  <c r="D360" i="29"/>
  <c r="K359" i="29"/>
  <c r="D359" i="29"/>
  <c r="K358" i="29"/>
  <c r="D358" i="29"/>
  <c r="K357" i="29"/>
  <c r="D357" i="29"/>
  <c r="K356" i="29"/>
  <c r="D356" i="29"/>
  <c r="K355" i="29"/>
  <c r="D355" i="29"/>
  <c r="K354" i="29"/>
  <c r="D354" i="29"/>
  <c r="D352" i="29" s="1"/>
  <c r="K351" i="29"/>
  <c r="D351" i="29"/>
  <c r="K350" i="29"/>
  <c r="D350" i="29"/>
  <c r="K349" i="29"/>
  <c r="D349" i="29"/>
  <c r="K348" i="29"/>
  <c r="D348" i="29"/>
  <c r="K347" i="29"/>
  <c r="D347" i="29"/>
  <c r="K346" i="29"/>
  <c r="D346" i="29"/>
  <c r="D344" i="29"/>
  <c r="K343" i="29"/>
  <c r="D343" i="29"/>
  <c r="K342" i="29"/>
  <c r="D342" i="29"/>
  <c r="K341" i="29"/>
  <c r="D341" i="29"/>
  <c r="K340" i="29"/>
  <c r="D340" i="29"/>
  <c r="K339" i="29"/>
  <c r="D339" i="29"/>
  <c r="K338" i="29"/>
  <c r="D338" i="29"/>
  <c r="D336" i="29" s="1"/>
  <c r="K335" i="29"/>
  <c r="D335" i="29"/>
  <c r="K334" i="29"/>
  <c r="D334" i="29"/>
  <c r="K333" i="29"/>
  <c r="D333" i="29"/>
  <c r="D328" i="29" s="1"/>
  <c r="K332" i="29"/>
  <c r="D332" i="29"/>
  <c r="K331" i="29"/>
  <c r="D331" i="29"/>
  <c r="K330" i="29"/>
  <c r="D330" i="29"/>
  <c r="K327" i="29"/>
  <c r="D327" i="29"/>
  <c r="K326" i="29"/>
  <c r="D326" i="29"/>
  <c r="K325" i="29"/>
  <c r="D325" i="29"/>
  <c r="K324" i="29"/>
  <c r="D324" i="29"/>
  <c r="K323" i="29"/>
  <c r="D323" i="29"/>
  <c r="K322" i="29"/>
  <c r="D322" i="29"/>
  <c r="D320" i="29" s="1"/>
  <c r="K319" i="29"/>
  <c r="D319" i="29"/>
  <c r="K318" i="29"/>
  <c r="D318" i="29"/>
  <c r="K317" i="29"/>
  <c r="D317" i="29"/>
  <c r="K316" i="29"/>
  <c r="D316" i="29"/>
  <c r="K315" i="29"/>
  <c r="D315" i="29"/>
  <c r="K314" i="29"/>
  <c r="D314" i="29"/>
  <c r="D312" i="29" s="1"/>
  <c r="K311" i="29"/>
  <c r="D311" i="29"/>
  <c r="K310" i="29"/>
  <c r="D310" i="29"/>
  <c r="K309" i="29"/>
  <c r="D309" i="29"/>
  <c r="K308" i="29"/>
  <c r="D308" i="29"/>
  <c r="K307" i="29"/>
  <c r="D307" i="29"/>
  <c r="K306" i="29"/>
  <c r="D306" i="29"/>
  <c r="D304" i="29" s="1"/>
  <c r="K303" i="29"/>
  <c r="D303" i="29"/>
  <c r="K302" i="29"/>
  <c r="D302" i="29"/>
  <c r="K301" i="29"/>
  <c r="D301" i="29"/>
  <c r="K300" i="29"/>
  <c r="D300" i="29"/>
  <c r="K299" i="29"/>
  <c r="D299" i="29"/>
  <c r="D296" i="29" s="1"/>
  <c r="K298" i="29"/>
  <c r="D298" i="29"/>
  <c r="K295" i="29"/>
  <c r="D295" i="29"/>
  <c r="K294" i="29"/>
  <c r="D294" i="29"/>
  <c r="K293" i="29"/>
  <c r="D293" i="29"/>
  <c r="K292" i="29"/>
  <c r="D292" i="29"/>
  <c r="K291" i="29"/>
  <c r="D291" i="29"/>
  <c r="K290" i="29"/>
  <c r="D290" i="29"/>
  <c r="K287" i="29"/>
  <c r="D287" i="29"/>
  <c r="K286" i="29"/>
  <c r="D286" i="29"/>
  <c r="K285" i="29"/>
  <c r="D285" i="29"/>
  <c r="K284" i="29"/>
  <c r="D284" i="29"/>
  <c r="K283" i="29"/>
  <c r="D283" i="29"/>
  <c r="K282" i="29"/>
  <c r="D282" i="29"/>
  <c r="K279" i="29"/>
  <c r="D279" i="29"/>
  <c r="K278" i="29"/>
  <c r="D278" i="29"/>
  <c r="K277" i="29"/>
  <c r="D277" i="29"/>
  <c r="K276" i="29"/>
  <c r="D276" i="29"/>
  <c r="K275" i="29"/>
  <c r="D275" i="29"/>
  <c r="K274" i="29"/>
  <c r="D274" i="29"/>
  <c r="K271" i="29"/>
  <c r="D271" i="29"/>
  <c r="K270" i="29"/>
  <c r="D270" i="29"/>
  <c r="K269" i="29"/>
  <c r="D269" i="29"/>
  <c r="K268" i="29"/>
  <c r="D268" i="29"/>
  <c r="K267" i="29"/>
  <c r="D267" i="29"/>
  <c r="K266" i="29"/>
  <c r="D266" i="29"/>
  <c r="K263" i="29"/>
  <c r="D263" i="29"/>
  <c r="K262" i="29"/>
  <c r="D262" i="29"/>
  <c r="K261" i="29"/>
  <c r="D261" i="29"/>
  <c r="K260" i="29"/>
  <c r="D260" i="29"/>
  <c r="K259" i="29"/>
  <c r="D259" i="29"/>
  <c r="K258" i="29"/>
  <c r="D258" i="29"/>
  <c r="D256" i="29" s="1"/>
  <c r="K255" i="29"/>
  <c r="D255" i="29"/>
  <c r="K254" i="29"/>
  <c r="D254" i="29"/>
  <c r="K253" i="29"/>
  <c r="D253" i="29"/>
  <c r="K252" i="29"/>
  <c r="D252" i="29"/>
  <c r="K251" i="29"/>
  <c r="D251" i="29"/>
  <c r="K250" i="29"/>
  <c r="D250" i="29"/>
  <c r="D248" i="29"/>
  <c r="K247" i="29"/>
  <c r="D247" i="29"/>
  <c r="K246" i="29"/>
  <c r="D246" i="29"/>
  <c r="K245" i="29"/>
  <c r="D245" i="29"/>
  <c r="K244" i="29"/>
  <c r="D244" i="29"/>
  <c r="K243" i="29"/>
  <c r="D243" i="29"/>
  <c r="K242" i="29"/>
  <c r="D241" i="29"/>
  <c r="K240" i="29"/>
  <c r="D240" i="29"/>
  <c r="K239" i="29"/>
  <c r="D239" i="29"/>
  <c r="K238" i="29"/>
  <c r="D238" i="29"/>
  <c r="K237" i="29"/>
  <c r="D237" i="29"/>
  <c r="K236" i="29"/>
  <c r="D236" i="29"/>
  <c r="K235" i="29"/>
  <c r="D235" i="29"/>
  <c r="D233" i="29" s="1"/>
  <c r="K232" i="29"/>
  <c r="D232" i="29"/>
  <c r="K231" i="29"/>
  <c r="D231" i="29"/>
  <c r="K230" i="29"/>
  <c r="D230" i="29"/>
  <c r="K229" i="29"/>
  <c r="D229" i="29"/>
  <c r="K228" i="29"/>
  <c r="D228" i="29"/>
  <c r="D226" i="29" s="1"/>
  <c r="K227" i="29"/>
  <c r="K225" i="29"/>
  <c r="D225" i="29"/>
  <c r="K224" i="29"/>
  <c r="D224" i="29"/>
  <c r="K223" i="29"/>
  <c r="D223" i="29"/>
  <c r="D218" i="29" s="1"/>
  <c r="K222" i="29"/>
  <c r="D222" i="29"/>
  <c r="K221" i="29"/>
  <c r="D221" i="29"/>
  <c r="K220" i="29"/>
  <c r="D220" i="29"/>
  <c r="K217" i="29"/>
  <c r="D217" i="29"/>
  <c r="K216" i="29"/>
  <c r="D216" i="29"/>
  <c r="K215" i="29"/>
  <c r="D215" i="29"/>
  <c r="K214" i="29"/>
  <c r="D214" i="29"/>
  <c r="K213" i="29"/>
  <c r="D213" i="29"/>
  <c r="D211" i="29" s="1"/>
  <c r="K212" i="29"/>
  <c r="K210" i="29"/>
  <c r="D210" i="29"/>
  <c r="K209" i="29"/>
  <c r="D209" i="29"/>
  <c r="K208" i="29"/>
  <c r="D208" i="29"/>
  <c r="K207" i="29"/>
  <c r="D207" i="29"/>
  <c r="K206" i="29"/>
  <c r="D206" i="29"/>
  <c r="K205" i="29"/>
  <c r="D205" i="29"/>
  <c r="D203" i="29" s="1"/>
  <c r="K202" i="29"/>
  <c r="D202" i="29"/>
  <c r="K201" i="29"/>
  <c r="D201" i="29"/>
  <c r="K200" i="29"/>
  <c r="D200" i="29"/>
  <c r="K199" i="29"/>
  <c r="D199" i="29"/>
  <c r="K198" i="29"/>
  <c r="D198" i="29"/>
  <c r="D196" i="29" s="1"/>
  <c r="K197" i="29"/>
  <c r="K195" i="29"/>
  <c r="D195" i="29"/>
  <c r="K194" i="29"/>
  <c r="D194" i="29"/>
  <c r="D188" i="29" s="1"/>
  <c r="K193" i="29"/>
  <c r="D193" i="29"/>
  <c r="K192" i="29"/>
  <c r="D192" i="29"/>
  <c r="K191" i="29"/>
  <c r="D191" i="29"/>
  <c r="K190" i="29"/>
  <c r="D190" i="29"/>
  <c r="K187" i="29"/>
  <c r="D187" i="29"/>
  <c r="K186" i="29"/>
  <c r="D186" i="29"/>
  <c r="K185" i="29"/>
  <c r="D185" i="29"/>
  <c r="K184" i="29"/>
  <c r="D184" i="29"/>
  <c r="K183" i="29"/>
  <c r="D183" i="29"/>
  <c r="D181" i="29" s="1"/>
  <c r="K182" i="29"/>
  <c r="K180" i="29"/>
  <c r="D180" i="29"/>
  <c r="K179" i="29"/>
  <c r="D179" i="29"/>
  <c r="K178" i="29"/>
  <c r="D178" i="29"/>
  <c r="K177" i="29"/>
  <c r="D177" i="29"/>
  <c r="K176" i="29"/>
  <c r="D176" i="29"/>
  <c r="K175" i="29"/>
  <c r="D175" i="29"/>
  <c r="D173" i="29" s="1"/>
  <c r="K172" i="29"/>
  <c r="D172" i="29"/>
  <c r="K171" i="29"/>
  <c r="D171" i="29"/>
  <c r="K170" i="29"/>
  <c r="D170" i="29"/>
  <c r="K169" i="29"/>
  <c r="D169" i="29"/>
  <c r="K168" i="29"/>
  <c r="D168" i="29"/>
  <c r="D166" i="29" s="1"/>
  <c r="K167" i="29"/>
  <c r="K165" i="29"/>
  <c r="D165" i="29"/>
  <c r="D158" i="29" s="1"/>
  <c r="K164" i="29"/>
  <c r="D164" i="29"/>
  <c r="K163" i="29"/>
  <c r="D163" i="29"/>
  <c r="K162" i="29"/>
  <c r="D162" i="29"/>
  <c r="K161" i="29"/>
  <c r="D161" i="29"/>
  <c r="K160" i="29"/>
  <c r="D160" i="29"/>
  <c r="K157" i="29"/>
  <c r="D157" i="29"/>
  <c r="K156" i="29"/>
  <c r="D156" i="29"/>
  <c r="K155" i="29"/>
  <c r="D155" i="29"/>
  <c r="D151" i="29" s="1"/>
  <c r="K154" i="29"/>
  <c r="D154" i="29"/>
  <c r="K153" i="29"/>
  <c r="D153" i="29"/>
  <c r="K152" i="29"/>
  <c r="K150" i="29"/>
  <c r="D150" i="29"/>
  <c r="K149" i="29"/>
  <c r="D149" i="29"/>
  <c r="K148" i="29"/>
  <c r="D148" i="29"/>
  <c r="K147" i="29"/>
  <c r="D147" i="29"/>
  <c r="K146" i="29"/>
  <c r="D146" i="29"/>
  <c r="K145" i="29"/>
  <c r="D145" i="29"/>
  <c r="D143" i="29" s="1"/>
  <c r="K142" i="29"/>
  <c r="D142" i="29"/>
  <c r="K141" i="29"/>
  <c r="D141" i="29"/>
  <c r="K140" i="29"/>
  <c r="D140" i="29"/>
  <c r="K139" i="29"/>
  <c r="D139" i="29"/>
  <c r="K138" i="29"/>
  <c r="D138" i="29"/>
  <c r="K137" i="29"/>
  <c r="D136" i="29"/>
  <c r="K135" i="29"/>
  <c r="D135" i="29"/>
  <c r="K134" i="29"/>
  <c r="D134" i="29"/>
  <c r="K133" i="29"/>
  <c r="D133" i="29"/>
  <c r="K132" i="29"/>
  <c r="D132" i="29"/>
  <c r="K131" i="29"/>
  <c r="D131" i="29"/>
  <c r="K130" i="29"/>
  <c r="D130" i="29"/>
  <c r="D128" i="29" s="1"/>
  <c r="K127" i="29"/>
  <c r="D127" i="29"/>
  <c r="K126" i="29"/>
  <c r="D126" i="29"/>
  <c r="K125" i="29"/>
  <c r="D125" i="29"/>
  <c r="K124" i="29"/>
  <c r="D124" i="29"/>
  <c r="D121" i="29" s="1"/>
  <c r="K123" i="29"/>
  <c r="D123" i="29"/>
  <c r="K122" i="29"/>
  <c r="K120" i="29"/>
  <c r="D120" i="29"/>
  <c r="K119" i="29"/>
  <c r="D119" i="29"/>
  <c r="K118" i="29"/>
  <c r="D118" i="29"/>
  <c r="K117" i="29"/>
  <c r="D117" i="29"/>
  <c r="K116" i="29"/>
  <c r="D116" i="29"/>
  <c r="K115" i="29"/>
  <c r="D115" i="29"/>
  <c r="D113" i="29" s="1"/>
  <c r="K112" i="29"/>
  <c r="D112" i="29"/>
  <c r="K111" i="29"/>
  <c r="D111" i="29"/>
  <c r="K110" i="29"/>
  <c r="D110" i="29"/>
  <c r="K109" i="29"/>
  <c r="D109" i="29"/>
  <c r="K108" i="29"/>
  <c r="D108" i="29"/>
  <c r="D106" i="29" s="1"/>
  <c r="K107" i="29"/>
  <c r="K105" i="29"/>
  <c r="D105" i="29"/>
  <c r="K104" i="29"/>
  <c r="D104" i="29"/>
  <c r="K103" i="29"/>
  <c r="D103" i="29"/>
  <c r="K102" i="29"/>
  <c r="D102" i="29"/>
  <c r="K101" i="29"/>
  <c r="D101" i="29"/>
  <c r="D98" i="29" s="1"/>
  <c r="K100" i="29"/>
  <c r="D100" i="29"/>
  <c r="K97" i="29"/>
  <c r="D97" i="29"/>
  <c r="K96" i="29"/>
  <c r="D96" i="29"/>
  <c r="K95" i="29"/>
  <c r="D95" i="29"/>
  <c r="K94" i="29"/>
  <c r="D94" i="29"/>
  <c r="K93" i="29"/>
  <c r="D93" i="29"/>
  <c r="D91" i="29" s="1"/>
  <c r="K92" i="29"/>
  <c r="K90" i="29"/>
  <c r="D90" i="29"/>
  <c r="K89" i="29"/>
  <c r="D89" i="29"/>
  <c r="K88" i="29"/>
  <c r="D88" i="29"/>
  <c r="K87" i="29"/>
  <c r="D87" i="29"/>
  <c r="K86" i="29"/>
  <c r="D86" i="29"/>
  <c r="K85" i="29"/>
  <c r="D85" i="29"/>
  <c r="K82" i="29"/>
  <c r="D82" i="29"/>
  <c r="K81" i="29"/>
  <c r="D81" i="29"/>
  <c r="K80" i="29"/>
  <c r="D80" i="29"/>
  <c r="K79" i="29"/>
  <c r="D79" i="29"/>
  <c r="K78" i="29"/>
  <c r="D78" i="29"/>
  <c r="D76" i="29" s="1"/>
  <c r="K77" i="29"/>
  <c r="K75" i="29"/>
  <c r="D75" i="29"/>
  <c r="K74" i="29"/>
  <c r="D74" i="29"/>
  <c r="K73" i="29"/>
  <c r="D73" i="29"/>
  <c r="K72" i="29"/>
  <c r="D72" i="29"/>
  <c r="K71" i="29"/>
  <c r="D71" i="29"/>
  <c r="K70" i="29"/>
  <c r="D70" i="29"/>
  <c r="D68" i="29" s="1"/>
  <c r="K67" i="29"/>
  <c r="D67" i="29"/>
  <c r="K66" i="29"/>
  <c r="D66" i="29"/>
  <c r="K65" i="29"/>
  <c r="D65" i="29"/>
  <c r="K64" i="29"/>
  <c r="D64" i="29"/>
  <c r="K63" i="29"/>
  <c r="D63" i="29"/>
  <c r="K62" i="29"/>
  <c r="D61" i="29"/>
  <c r="K60" i="29"/>
  <c r="D60" i="29"/>
  <c r="K59" i="29"/>
  <c r="D59" i="29"/>
  <c r="K58" i="29"/>
  <c r="D58" i="29"/>
  <c r="K57" i="29"/>
  <c r="D57" i="29"/>
  <c r="K56" i="29"/>
  <c r="D56" i="29"/>
  <c r="K55" i="29"/>
  <c r="D55" i="29"/>
  <c r="K52" i="29"/>
  <c r="D52" i="29"/>
  <c r="K51" i="29"/>
  <c r="D51" i="29"/>
  <c r="K50" i="29"/>
  <c r="D50" i="29"/>
  <c r="K49" i="29"/>
  <c r="D49" i="29"/>
  <c r="K48" i="29"/>
  <c r="D48" i="29"/>
  <c r="D46" i="29" s="1"/>
  <c r="K47" i="29"/>
  <c r="K45" i="29"/>
  <c r="D45" i="29"/>
  <c r="K44" i="29"/>
  <c r="D44" i="29"/>
  <c r="K43" i="29"/>
  <c r="D43" i="29"/>
  <c r="K42" i="29"/>
  <c r="D42" i="29"/>
  <c r="K41" i="29"/>
  <c r="D41" i="29"/>
  <c r="K40" i="29"/>
  <c r="D40" i="29"/>
  <c r="K37" i="29"/>
  <c r="D37" i="29"/>
  <c r="K36" i="29"/>
  <c r="D36" i="29"/>
  <c r="K35" i="29"/>
  <c r="D35" i="29"/>
  <c r="K34" i="29"/>
  <c r="D34" i="29"/>
  <c r="K33" i="29"/>
  <c r="D33" i="29"/>
  <c r="D31" i="29" s="1"/>
  <c r="K32" i="29"/>
  <c r="K30" i="29"/>
  <c r="D30" i="29"/>
  <c r="K29" i="29"/>
  <c r="D29" i="29"/>
  <c r="K28" i="29"/>
  <c r="D28" i="29"/>
  <c r="K27" i="29"/>
  <c r="D27" i="29"/>
  <c r="K26" i="29"/>
  <c r="D26" i="29"/>
  <c r="K25" i="29"/>
  <c r="D25" i="29"/>
  <c r="D23" i="29" s="1"/>
  <c r="K22" i="29"/>
  <c r="D22" i="29"/>
  <c r="K21" i="29"/>
  <c r="D21" i="29"/>
  <c r="D16" i="29" s="1"/>
  <c r="K20" i="29"/>
  <c r="D20" i="29"/>
  <c r="K19" i="29"/>
  <c r="D19" i="29"/>
  <c r="K18" i="29"/>
  <c r="D18" i="29"/>
  <c r="K17" i="29"/>
  <c r="K15" i="29"/>
  <c r="D15" i="29"/>
  <c r="K14" i="29"/>
  <c r="D14" i="29"/>
  <c r="D8" i="29" s="1"/>
  <c r="K13" i="29"/>
  <c r="D13" i="29"/>
  <c r="K12" i="29"/>
  <c r="D12" i="29"/>
  <c r="K11" i="29"/>
  <c r="D11" i="29"/>
  <c r="K10" i="29"/>
  <c r="D10" i="29"/>
  <c r="J404" i="28"/>
  <c r="I404" i="28"/>
  <c r="H404" i="28"/>
  <c r="G404" i="28"/>
  <c r="F404" i="28"/>
  <c r="E404" i="28"/>
  <c r="G406" i="28" s="1"/>
  <c r="C392" i="28"/>
  <c r="D391" i="28"/>
  <c r="C391" i="28"/>
  <c r="H391" i="28" s="1"/>
  <c r="B391" i="28"/>
  <c r="G390" i="28"/>
  <c r="D390" i="28"/>
  <c r="C390" i="28"/>
  <c r="H390" i="28" s="1"/>
  <c r="B390" i="28"/>
  <c r="H389" i="28"/>
  <c r="H392" i="28" s="1"/>
  <c r="G389" i="28"/>
  <c r="G392" i="28" s="1"/>
  <c r="F389" i="28"/>
  <c r="F392" i="28" s="1"/>
  <c r="E389" i="28"/>
  <c r="E392" i="28" s="1"/>
  <c r="D389" i="28"/>
  <c r="C389" i="28"/>
  <c r="B389" i="28"/>
  <c r="D386" i="28"/>
  <c r="J378" i="28"/>
  <c r="J380" i="28" s="1"/>
  <c r="J394" i="28" s="1"/>
  <c r="I378" i="28"/>
  <c r="I380" i="28" s="1"/>
  <c r="I394" i="28" s="1"/>
  <c r="H378" i="28"/>
  <c r="H380" i="28" s="1"/>
  <c r="G378" i="28"/>
  <c r="G380" i="28" s="1"/>
  <c r="F378" i="28"/>
  <c r="F380" i="28" s="1"/>
  <c r="E378" i="28"/>
  <c r="E380" i="28" s="1"/>
  <c r="K375" i="28"/>
  <c r="D375" i="28"/>
  <c r="K374" i="28"/>
  <c r="D374" i="28"/>
  <c r="K373" i="28"/>
  <c r="D373" i="28"/>
  <c r="K372" i="28"/>
  <c r="D372" i="28"/>
  <c r="K371" i="28"/>
  <c r="D371" i="28"/>
  <c r="K370" i="28"/>
  <c r="D370" i="28"/>
  <c r="D368" i="28" s="1"/>
  <c r="K367" i="28"/>
  <c r="D367" i="28"/>
  <c r="K366" i="28"/>
  <c r="D366" i="28"/>
  <c r="K365" i="28"/>
  <c r="D365" i="28"/>
  <c r="K364" i="28"/>
  <c r="D364" i="28"/>
  <c r="D360" i="28" s="1"/>
  <c r="K363" i="28"/>
  <c r="D363" i="28"/>
  <c r="K362" i="28"/>
  <c r="D362" i="28"/>
  <c r="K359" i="28"/>
  <c r="D359" i="28"/>
  <c r="D352" i="28" s="1"/>
  <c r="K358" i="28"/>
  <c r="D358" i="28"/>
  <c r="K357" i="28"/>
  <c r="D357" i="28"/>
  <c r="K356" i="28"/>
  <c r="D356" i="28"/>
  <c r="K355" i="28"/>
  <c r="D355" i="28"/>
  <c r="K354" i="28"/>
  <c r="D354" i="28"/>
  <c r="K351" i="28"/>
  <c r="D351" i="28"/>
  <c r="K350" i="28"/>
  <c r="D350" i="28"/>
  <c r="K349" i="28"/>
  <c r="D349" i="28"/>
  <c r="D344" i="28" s="1"/>
  <c r="K348" i="28"/>
  <c r="D348" i="28"/>
  <c r="K347" i="28"/>
  <c r="D347" i="28"/>
  <c r="K346" i="28"/>
  <c r="D346" i="28"/>
  <c r="K343" i="28"/>
  <c r="D343" i="28"/>
  <c r="K342" i="28"/>
  <c r="D342" i="28"/>
  <c r="K341" i="28"/>
  <c r="D341" i="28"/>
  <c r="K340" i="28"/>
  <c r="D340" i="28"/>
  <c r="K339" i="28"/>
  <c r="D339" i="28"/>
  <c r="K338" i="28"/>
  <c r="D338" i="28"/>
  <c r="D336" i="28" s="1"/>
  <c r="K335" i="28"/>
  <c r="D335" i="28"/>
  <c r="K334" i="28"/>
  <c r="D334" i="28"/>
  <c r="K333" i="28"/>
  <c r="D333" i="28"/>
  <c r="K332" i="28"/>
  <c r="D332" i="28"/>
  <c r="K331" i="28"/>
  <c r="D331" i="28"/>
  <c r="K330" i="28"/>
  <c r="D330" i="28"/>
  <c r="D328" i="28" s="1"/>
  <c r="K327" i="28"/>
  <c r="D327" i="28"/>
  <c r="K326" i="28"/>
  <c r="D326" i="28"/>
  <c r="K325" i="28"/>
  <c r="D325" i="28"/>
  <c r="K324" i="28"/>
  <c r="D324" i="28"/>
  <c r="K323" i="28"/>
  <c r="D323" i="28"/>
  <c r="D320" i="28" s="1"/>
  <c r="K322" i="28"/>
  <c r="D322" i="28"/>
  <c r="K319" i="28"/>
  <c r="D319" i="28"/>
  <c r="K318" i="28"/>
  <c r="D318" i="28"/>
  <c r="K317" i="28"/>
  <c r="D317" i="28"/>
  <c r="K316" i="28"/>
  <c r="D316" i="28"/>
  <c r="K315" i="28"/>
  <c r="D315" i="28"/>
  <c r="K314" i="28"/>
  <c r="D314" i="28"/>
  <c r="D312" i="28" s="1"/>
  <c r="K311" i="28"/>
  <c r="D311" i="28"/>
  <c r="K310" i="28"/>
  <c r="D310" i="28"/>
  <c r="K309" i="28"/>
  <c r="D309" i="28"/>
  <c r="K308" i="28"/>
  <c r="D308" i="28"/>
  <c r="D304" i="28" s="1"/>
  <c r="K307" i="28"/>
  <c r="D307" i="28"/>
  <c r="K306" i="28"/>
  <c r="D306" i="28"/>
  <c r="K303" i="28"/>
  <c r="D303" i="28"/>
  <c r="K302" i="28"/>
  <c r="D302" i="28"/>
  <c r="K301" i="28"/>
  <c r="D301" i="28"/>
  <c r="K300" i="28"/>
  <c r="D300" i="28"/>
  <c r="K299" i="28"/>
  <c r="D299" i="28"/>
  <c r="K298" i="28"/>
  <c r="D298" i="28"/>
  <c r="D296" i="28" s="1"/>
  <c r="K295" i="28"/>
  <c r="D295" i="28"/>
  <c r="K294" i="28"/>
  <c r="D294" i="28"/>
  <c r="K293" i="28"/>
  <c r="D293" i="28"/>
  <c r="K292" i="28"/>
  <c r="D292" i="28"/>
  <c r="K291" i="28"/>
  <c r="D291" i="28"/>
  <c r="K290" i="28"/>
  <c r="D290" i="28"/>
  <c r="K287" i="28"/>
  <c r="D287" i="28"/>
  <c r="K286" i="28"/>
  <c r="D286" i="28"/>
  <c r="K285" i="28"/>
  <c r="D285" i="28"/>
  <c r="K284" i="28"/>
  <c r="D284" i="28"/>
  <c r="K283" i="28"/>
  <c r="D283" i="28"/>
  <c r="K282" i="28"/>
  <c r="D282" i="28"/>
  <c r="K279" i="28"/>
  <c r="D279" i="28"/>
  <c r="K278" i="28"/>
  <c r="D278" i="28"/>
  <c r="K277" i="28"/>
  <c r="D277" i="28"/>
  <c r="K276" i="28"/>
  <c r="D276" i="28"/>
  <c r="K275" i="28"/>
  <c r="D275" i="28"/>
  <c r="K274" i="28"/>
  <c r="D274" i="28"/>
  <c r="K271" i="28"/>
  <c r="D271" i="28"/>
  <c r="K270" i="28"/>
  <c r="D270" i="28"/>
  <c r="K269" i="28"/>
  <c r="D269" i="28"/>
  <c r="K268" i="28"/>
  <c r="D268" i="28"/>
  <c r="K267" i="28"/>
  <c r="D267" i="28"/>
  <c r="K266" i="28"/>
  <c r="D266" i="28"/>
  <c r="K263" i="28"/>
  <c r="D263" i="28"/>
  <c r="D256" i="28" s="1"/>
  <c r="K262" i="28"/>
  <c r="D262" i="28"/>
  <c r="K261" i="28"/>
  <c r="D261" i="28"/>
  <c r="K260" i="28"/>
  <c r="D260" i="28"/>
  <c r="K259" i="28"/>
  <c r="D259" i="28"/>
  <c r="K258" i="28"/>
  <c r="D258" i="28"/>
  <c r="K255" i="28"/>
  <c r="D255" i="28"/>
  <c r="K254" i="28"/>
  <c r="D254" i="28"/>
  <c r="K253" i="28"/>
  <c r="D253" i="28"/>
  <c r="K252" i="28"/>
  <c r="D252" i="28"/>
  <c r="K251" i="28"/>
  <c r="D251" i="28"/>
  <c r="K250" i="28"/>
  <c r="D250" i="28"/>
  <c r="D248" i="28" s="1"/>
  <c r="K247" i="28"/>
  <c r="D247" i="28"/>
  <c r="K246" i="28"/>
  <c r="D246" i="28"/>
  <c r="K245" i="28"/>
  <c r="D245" i="28"/>
  <c r="K244" i="28"/>
  <c r="D244" i="28"/>
  <c r="K243" i="28"/>
  <c r="D243" i="28"/>
  <c r="K242" i="28"/>
  <c r="D241" i="28"/>
  <c r="K240" i="28"/>
  <c r="D240" i="28"/>
  <c r="K239" i="28"/>
  <c r="D239" i="28"/>
  <c r="K238" i="28"/>
  <c r="D238" i="28"/>
  <c r="K237" i="28"/>
  <c r="D237" i="28"/>
  <c r="K236" i="28"/>
  <c r="D236" i="28"/>
  <c r="K235" i="28"/>
  <c r="D235" i="28"/>
  <c r="D233" i="28" s="1"/>
  <c r="K232" i="28"/>
  <c r="D232" i="28"/>
  <c r="K231" i="28"/>
  <c r="D231" i="28"/>
  <c r="K230" i="28"/>
  <c r="D230" i="28"/>
  <c r="K229" i="28"/>
  <c r="D229" i="28"/>
  <c r="K228" i="28"/>
  <c r="D228" i="28"/>
  <c r="D226" i="28" s="1"/>
  <c r="K227" i="28"/>
  <c r="K225" i="28"/>
  <c r="D225" i="28"/>
  <c r="K224" i="28"/>
  <c r="D224" i="28"/>
  <c r="K223" i="28"/>
  <c r="D223" i="28"/>
  <c r="K222" i="28"/>
  <c r="D222" i="28"/>
  <c r="K221" i="28"/>
  <c r="D221" i="28"/>
  <c r="K220" i="28"/>
  <c r="D220" i="28"/>
  <c r="D218" i="28" s="1"/>
  <c r="K217" i="28"/>
  <c r="D217" i="28"/>
  <c r="K216" i="28"/>
  <c r="D216" i="28"/>
  <c r="K215" i="28"/>
  <c r="D215" i="28"/>
  <c r="K214" i="28"/>
  <c r="D214" i="28"/>
  <c r="K213" i="28"/>
  <c r="D213" i="28"/>
  <c r="D211" i="28" s="1"/>
  <c r="K212" i="28"/>
  <c r="K210" i="28"/>
  <c r="D210" i="28"/>
  <c r="K209" i="28"/>
  <c r="D209" i="28"/>
  <c r="K208" i="28"/>
  <c r="D208" i="28"/>
  <c r="K207" i="28"/>
  <c r="D207" i="28"/>
  <c r="K206" i="28"/>
  <c r="D206" i="28"/>
  <c r="D203" i="28" s="1"/>
  <c r="K205" i="28"/>
  <c r="D205" i="28"/>
  <c r="K202" i="28"/>
  <c r="D202" i="28"/>
  <c r="K201" i="28"/>
  <c r="D201" i="28"/>
  <c r="K200" i="28"/>
  <c r="D200" i="28"/>
  <c r="K199" i="28"/>
  <c r="D199" i="28"/>
  <c r="D196" i="28" s="1"/>
  <c r="K198" i="28"/>
  <c r="D198" i="28"/>
  <c r="K197" i="28"/>
  <c r="K195" i="28"/>
  <c r="D195" i="28"/>
  <c r="K194" i="28"/>
  <c r="D194" i="28"/>
  <c r="K193" i="28"/>
  <c r="D193" i="28"/>
  <c r="K192" i="28"/>
  <c r="D192" i="28"/>
  <c r="K191" i="28"/>
  <c r="D191" i="28"/>
  <c r="K190" i="28"/>
  <c r="D190" i="28"/>
  <c r="D188" i="28" s="1"/>
  <c r="K187" i="28"/>
  <c r="D187" i="28"/>
  <c r="K186" i="28"/>
  <c r="D186" i="28"/>
  <c r="K185" i="28"/>
  <c r="D185" i="28"/>
  <c r="K184" i="28"/>
  <c r="D184" i="28"/>
  <c r="D181" i="28" s="1"/>
  <c r="K183" i="28"/>
  <c r="D183" i="28"/>
  <c r="K182" i="28"/>
  <c r="K180" i="28"/>
  <c r="D180" i="28"/>
  <c r="K179" i="28"/>
  <c r="D179" i="28"/>
  <c r="K178" i="28"/>
  <c r="D178" i="28"/>
  <c r="K177" i="28"/>
  <c r="D177" i="28"/>
  <c r="D173" i="28" s="1"/>
  <c r="K176" i="28"/>
  <c r="D176" i="28"/>
  <c r="K175" i="28"/>
  <c r="D175" i="28"/>
  <c r="K172" i="28"/>
  <c r="D172" i="28"/>
  <c r="K171" i="28"/>
  <c r="D171" i="28"/>
  <c r="K170" i="28"/>
  <c r="D170" i="28"/>
  <c r="D166" i="28" s="1"/>
  <c r="K169" i="28"/>
  <c r="D169" i="28"/>
  <c r="K168" i="28"/>
  <c r="D168" i="28"/>
  <c r="K167" i="28"/>
  <c r="K165" i="28"/>
  <c r="D165" i="28"/>
  <c r="K164" i="28"/>
  <c r="D164" i="28"/>
  <c r="K163" i="28"/>
  <c r="D163" i="28"/>
  <c r="K162" i="28"/>
  <c r="D162" i="28"/>
  <c r="K161" i="28"/>
  <c r="D161" i="28"/>
  <c r="K160" i="28"/>
  <c r="D160" i="28"/>
  <c r="D158" i="28" s="1"/>
  <c r="K157" i="28"/>
  <c r="D157" i="28"/>
  <c r="K156" i="28"/>
  <c r="D156" i="28"/>
  <c r="K155" i="28"/>
  <c r="D155" i="28"/>
  <c r="K154" i="28"/>
  <c r="D154" i="28"/>
  <c r="K153" i="28"/>
  <c r="D153" i="28"/>
  <c r="D151" i="28" s="1"/>
  <c r="K152" i="28"/>
  <c r="K150" i="28"/>
  <c r="D150" i="28"/>
  <c r="K149" i="28"/>
  <c r="D149" i="28"/>
  <c r="K148" i="28"/>
  <c r="D148" i="28"/>
  <c r="D143" i="28" s="1"/>
  <c r="K147" i="28"/>
  <c r="D147" i="28"/>
  <c r="K146" i="28"/>
  <c r="D146" i="28"/>
  <c r="K145" i="28"/>
  <c r="D145" i="28"/>
  <c r="K142" i="28"/>
  <c r="D142" i="28"/>
  <c r="K141" i="28"/>
  <c r="D141" i="28"/>
  <c r="K140" i="28"/>
  <c r="D140" i="28"/>
  <c r="K139" i="28"/>
  <c r="D139" i="28"/>
  <c r="K138" i="28"/>
  <c r="D138" i="28"/>
  <c r="D136" i="28" s="1"/>
  <c r="K137" i="28"/>
  <c r="K135" i="28"/>
  <c r="D135" i="28"/>
  <c r="K134" i="28"/>
  <c r="D134" i="28"/>
  <c r="K133" i="28"/>
  <c r="D133" i="28"/>
  <c r="K132" i="28"/>
  <c r="D132" i="28"/>
  <c r="K131" i="28"/>
  <c r="D131" i="28"/>
  <c r="K130" i="28"/>
  <c r="D130" i="28"/>
  <c r="D128" i="28" s="1"/>
  <c r="K127" i="28"/>
  <c r="D127" i="28"/>
  <c r="K126" i="28"/>
  <c r="D126" i="28"/>
  <c r="K125" i="28"/>
  <c r="D125" i="28"/>
  <c r="K124" i="28"/>
  <c r="D124" i="28"/>
  <c r="D121" i="28" s="1"/>
  <c r="K123" i="28"/>
  <c r="D123" i="28"/>
  <c r="K122" i="28"/>
  <c r="K120" i="28"/>
  <c r="D120" i="28"/>
  <c r="K119" i="28"/>
  <c r="D119" i="28"/>
  <c r="K118" i="28"/>
  <c r="D118" i="28"/>
  <c r="K117" i="28"/>
  <c r="D117" i="28"/>
  <c r="K116" i="28"/>
  <c r="D116" i="28"/>
  <c r="K115" i="28"/>
  <c r="D115" i="28"/>
  <c r="D113" i="28" s="1"/>
  <c r="K112" i="28"/>
  <c r="D112" i="28"/>
  <c r="K111" i="28"/>
  <c r="D111" i="28"/>
  <c r="K110" i="28"/>
  <c r="D110" i="28"/>
  <c r="K109" i="28"/>
  <c r="D109" i="28"/>
  <c r="K108" i="28"/>
  <c r="D108" i="28"/>
  <c r="D106" i="28" s="1"/>
  <c r="K107" i="28"/>
  <c r="K105" i="28"/>
  <c r="D105" i="28"/>
  <c r="K104" i="28"/>
  <c r="D104" i="28"/>
  <c r="K103" i="28"/>
  <c r="D103" i="28"/>
  <c r="K102" i="28"/>
  <c r="D102" i="28"/>
  <c r="D98" i="28" s="1"/>
  <c r="K101" i="28"/>
  <c r="D101" i="28"/>
  <c r="K100" i="28"/>
  <c r="D100" i="28"/>
  <c r="K97" i="28"/>
  <c r="D97" i="28"/>
  <c r="D91" i="28" s="1"/>
  <c r="K96" i="28"/>
  <c r="D96" i="28"/>
  <c r="K95" i="28"/>
  <c r="D95" i="28"/>
  <c r="K94" i="28"/>
  <c r="D94" i="28"/>
  <c r="K93" i="28"/>
  <c r="D93" i="28"/>
  <c r="K92" i="28"/>
  <c r="K90" i="28"/>
  <c r="D90" i="28"/>
  <c r="K89" i="28"/>
  <c r="D89" i="28"/>
  <c r="K88" i="28"/>
  <c r="D88" i="28"/>
  <c r="K87" i="28"/>
  <c r="D87" i="28"/>
  <c r="K86" i="28"/>
  <c r="D86" i="28"/>
  <c r="K85" i="28"/>
  <c r="D85" i="28"/>
  <c r="K82" i="28"/>
  <c r="D82" i="28"/>
  <c r="K81" i="28"/>
  <c r="D81" i="28"/>
  <c r="K80" i="28"/>
  <c r="D80" i="28"/>
  <c r="K79" i="28"/>
  <c r="D79" i="28"/>
  <c r="K78" i="28"/>
  <c r="D78" i="28"/>
  <c r="K77" i="28"/>
  <c r="D76" i="28"/>
  <c r="K75" i="28"/>
  <c r="D75" i="28"/>
  <c r="K74" i="28"/>
  <c r="D74" i="28"/>
  <c r="K73" i="28"/>
  <c r="D73" i="28"/>
  <c r="K72" i="28"/>
  <c r="D72" i="28"/>
  <c r="K71" i="28"/>
  <c r="D71" i="28"/>
  <c r="K70" i="28"/>
  <c r="D70" i="28"/>
  <c r="K67" i="28"/>
  <c r="D67" i="28"/>
  <c r="K66" i="28"/>
  <c r="D66" i="28"/>
  <c r="K65" i="28"/>
  <c r="D65" i="28"/>
  <c r="K64" i="28"/>
  <c r="D64" i="28"/>
  <c r="K63" i="28"/>
  <c r="D63" i="28"/>
  <c r="K62" i="28"/>
  <c r="D61" i="28"/>
  <c r="K60" i="28"/>
  <c r="D60" i="28"/>
  <c r="K59" i="28"/>
  <c r="D59" i="28"/>
  <c r="K58" i="28"/>
  <c r="D58" i="28"/>
  <c r="K57" i="28"/>
  <c r="D57" i="28"/>
  <c r="K56" i="28"/>
  <c r="D56" i="28"/>
  <c r="K55" i="28"/>
  <c r="D55" i="28"/>
  <c r="K52" i="28"/>
  <c r="D52" i="28"/>
  <c r="K51" i="28"/>
  <c r="D51" i="28"/>
  <c r="K50" i="28"/>
  <c r="D50" i="28"/>
  <c r="K49" i="28"/>
  <c r="D49" i="28"/>
  <c r="K48" i="28"/>
  <c r="D48" i="28"/>
  <c r="D46" i="28" s="1"/>
  <c r="K47" i="28"/>
  <c r="K45" i="28"/>
  <c r="D45" i="28"/>
  <c r="K44" i="28"/>
  <c r="D44" i="28"/>
  <c r="K43" i="28"/>
  <c r="D43" i="28"/>
  <c r="K42" i="28"/>
  <c r="D42" i="28"/>
  <c r="K41" i="28"/>
  <c r="D41" i="28"/>
  <c r="K40" i="28"/>
  <c r="D40" i="28"/>
  <c r="D38" i="28" s="1"/>
  <c r="K37" i="28"/>
  <c r="D37" i="28"/>
  <c r="K36" i="28"/>
  <c r="D36" i="28"/>
  <c r="K35" i="28"/>
  <c r="D35" i="28"/>
  <c r="K34" i="28"/>
  <c r="D34" i="28"/>
  <c r="K33" i="28"/>
  <c r="D33" i="28"/>
  <c r="D31" i="28" s="1"/>
  <c r="K32" i="28"/>
  <c r="K30" i="28"/>
  <c r="D30" i="28"/>
  <c r="K29" i="28"/>
  <c r="D29" i="28"/>
  <c r="K28" i="28"/>
  <c r="D28" i="28"/>
  <c r="K27" i="28"/>
  <c r="D27" i="28"/>
  <c r="K26" i="28"/>
  <c r="D26" i="28"/>
  <c r="K25" i="28"/>
  <c r="D25" i="28"/>
  <c r="K22" i="28"/>
  <c r="D22" i="28"/>
  <c r="K21" i="28"/>
  <c r="D21" i="28"/>
  <c r="K20" i="28"/>
  <c r="D20" i="28"/>
  <c r="K19" i="28"/>
  <c r="D19" i="28"/>
  <c r="K18" i="28"/>
  <c r="D18" i="28"/>
  <c r="D16" i="28" s="1"/>
  <c r="K17" i="28"/>
  <c r="K15" i="28"/>
  <c r="D15" i="28"/>
  <c r="K14" i="28"/>
  <c r="D14" i="28"/>
  <c r="K13" i="28"/>
  <c r="D13" i="28"/>
  <c r="K12" i="28"/>
  <c r="D12" i="28"/>
  <c r="K11" i="28"/>
  <c r="D11" i="28"/>
  <c r="K10" i="28"/>
  <c r="D10" i="28"/>
  <c r="D8" i="28" s="1"/>
  <c r="J404" i="27"/>
  <c r="I404" i="27"/>
  <c r="H404" i="27"/>
  <c r="G404" i="27"/>
  <c r="F404" i="27"/>
  <c r="E404" i="27"/>
  <c r="G406" i="27" s="1"/>
  <c r="C392" i="27"/>
  <c r="D391" i="27"/>
  <c r="C391" i="27"/>
  <c r="H391" i="27" s="1"/>
  <c r="B391" i="27"/>
  <c r="D390" i="27"/>
  <c r="C390" i="27"/>
  <c r="H390" i="27" s="1"/>
  <c r="B390" i="27"/>
  <c r="H389" i="27"/>
  <c r="H392" i="27" s="1"/>
  <c r="G389" i="27"/>
  <c r="G392" i="27" s="1"/>
  <c r="F389" i="27"/>
  <c r="F392" i="27" s="1"/>
  <c r="E389" i="27"/>
  <c r="E392" i="27" s="1"/>
  <c r="D389" i="27"/>
  <c r="C389" i="27"/>
  <c r="B389" i="27"/>
  <c r="D386" i="27"/>
  <c r="J378" i="27"/>
  <c r="J380" i="27" s="1"/>
  <c r="J394" i="27" s="1"/>
  <c r="I378" i="27"/>
  <c r="I380" i="27" s="1"/>
  <c r="I394" i="27" s="1"/>
  <c r="H378" i="27"/>
  <c r="H380" i="27" s="1"/>
  <c r="G378" i="27"/>
  <c r="G380" i="27" s="1"/>
  <c r="F378" i="27"/>
  <c r="F380" i="27" s="1"/>
  <c r="E378" i="27"/>
  <c r="E380" i="27" s="1"/>
  <c r="K375" i="27"/>
  <c r="D375" i="27"/>
  <c r="K374" i="27"/>
  <c r="D374" i="27"/>
  <c r="D368" i="27" s="1"/>
  <c r="K373" i="27"/>
  <c r="D373" i="27"/>
  <c r="K372" i="27"/>
  <c r="D372" i="27"/>
  <c r="K371" i="27"/>
  <c r="D371" i="27"/>
  <c r="K370" i="27"/>
  <c r="D370" i="27"/>
  <c r="K367" i="27"/>
  <c r="D367" i="27"/>
  <c r="K366" i="27"/>
  <c r="D366" i="27"/>
  <c r="K365" i="27"/>
  <c r="D365" i="27"/>
  <c r="K364" i="27"/>
  <c r="D364" i="27"/>
  <c r="K363" i="27"/>
  <c r="D363" i="27"/>
  <c r="K362" i="27"/>
  <c r="D362" i="27"/>
  <c r="D360" i="27"/>
  <c r="K359" i="27"/>
  <c r="D359" i="27"/>
  <c r="K358" i="27"/>
  <c r="D358" i="27"/>
  <c r="K357" i="27"/>
  <c r="D357" i="27"/>
  <c r="K356" i="27"/>
  <c r="D356" i="27"/>
  <c r="K355" i="27"/>
  <c r="D355" i="27"/>
  <c r="K354" i="27"/>
  <c r="D354" i="27"/>
  <c r="D352" i="27" s="1"/>
  <c r="K351" i="27"/>
  <c r="D351" i="27"/>
  <c r="K350" i="27"/>
  <c r="D350" i="27"/>
  <c r="K349" i="27"/>
  <c r="D349" i="27"/>
  <c r="K348" i="27"/>
  <c r="D348" i="27"/>
  <c r="K347" i="27"/>
  <c r="D347" i="27"/>
  <c r="K346" i="27"/>
  <c r="D346" i="27"/>
  <c r="D344" i="27"/>
  <c r="K343" i="27"/>
  <c r="D343" i="27"/>
  <c r="K342" i="27"/>
  <c r="D342" i="27"/>
  <c r="K341" i="27"/>
  <c r="D341" i="27"/>
  <c r="K340" i="27"/>
  <c r="D340" i="27"/>
  <c r="K339" i="27"/>
  <c r="D339" i="27"/>
  <c r="K338" i="27"/>
  <c r="D338" i="27"/>
  <c r="D336" i="27" s="1"/>
  <c r="K335" i="27"/>
  <c r="D335" i="27"/>
  <c r="K334" i="27"/>
  <c r="D334" i="27"/>
  <c r="K333" i="27"/>
  <c r="D333" i="27"/>
  <c r="K332" i="27"/>
  <c r="D332" i="27"/>
  <c r="K331" i="27"/>
  <c r="D331" i="27"/>
  <c r="K330" i="27"/>
  <c r="D330" i="27"/>
  <c r="D328" i="27" s="1"/>
  <c r="K327" i="27"/>
  <c r="D327" i="27"/>
  <c r="K326" i="27"/>
  <c r="D326" i="27"/>
  <c r="K325" i="27"/>
  <c r="D325" i="27"/>
  <c r="K324" i="27"/>
  <c r="D324" i="27"/>
  <c r="K323" i="27"/>
  <c r="D323" i="27"/>
  <c r="K322" i="27"/>
  <c r="D322" i="27"/>
  <c r="D320" i="27" s="1"/>
  <c r="K319" i="27"/>
  <c r="D319" i="27"/>
  <c r="K318" i="27"/>
  <c r="D318" i="27"/>
  <c r="K317" i="27"/>
  <c r="D317" i="27"/>
  <c r="K316" i="27"/>
  <c r="D316" i="27"/>
  <c r="K315" i="27"/>
  <c r="D315" i="27"/>
  <c r="K314" i="27"/>
  <c r="D314" i="27"/>
  <c r="D312" i="27" s="1"/>
  <c r="K311" i="27"/>
  <c r="D311" i="27"/>
  <c r="K310" i="27"/>
  <c r="D310" i="27"/>
  <c r="K309" i="27"/>
  <c r="D309" i="27"/>
  <c r="K308" i="27"/>
  <c r="D308" i="27"/>
  <c r="K307" i="27"/>
  <c r="D307" i="27"/>
  <c r="K306" i="27"/>
  <c r="D306" i="27"/>
  <c r="D304" i="27" s="1"/>
  <c r="K303" i="27"/>
  <c r="D303" i="27"/>
  <c r="K302" i="27"/>
  <c r="D302" i="27"/>
  <c r="K301" i="27"/>
  <c r="D301" i="27"/>
  <c r="K300" i="27"/>
  <c r="D300" i="27"/>
  <c r="K299" i="27"/>
  <c r="D299" i="27"/>
  <c r="K298" i="27"/>
  <c r="D298" i="27"/>
  <c r="D296" i="27" s="1"/>
  <c r="K295" i="27"/>
  <c r="D295" i="27"/>
  <c r="K294" i="27"/>
  <c r="D294" i="27"/>
  <c r="K293" i="27"/>
  <c r="D293" i="27"/>
  <c r="K292" i="27"/>
  <c r="D292" i="27"/>
  <c r="K291" i="27"/>
  <c r="D291" i="27"/>
  <c r="K290" i="27"/>
  <c r="D290" i="27"/>
  <c r="K287" i="27"/>
  <c r="D287" i="27"/>
  <c r="K286" i="27"/>
  <c r="D286" i="27"/>
  <c r="K285" i="27"/>
  <c r="D285" i="27"/>
  <c r="K284" i="27"/>
  <c r="D284" i="27"/>
  <c r="K283" i="27"/>
  <c r="D283" i="27"/>
  <c r="K282" i="27"/>
  <c r="D282" i="27"/>
  <c r="K279" i="27"/>
  <c r="D279" i="27"/>
  <c r="K278" i="27"/>
  <c r="D278" i="27"/>
  <c r="K277" i="27"/>
  <c r="D277" i="27"/>
  <c r="K276" i="27"/>
  <c r="D276" i="27"/>
  <c r="K275" i="27"/>
  <c r="D275" i="27"/>
  <c r="K274" i="27"/>
  <c r="D274" i="27"/>
  <c r="K271" i="27"/>
  <c r="D271" i="27"/>
  <c r="K270" i="27"/>
  <c r="D270" i="27"/>
  <c r="K269" i="27"/>
  <c r="D269" i="27"/>
  <c r="K268" i="27"/>
  <c r="D268" i="27"/>
  <c r="K267" i="27"/>
  <c r="D267" i="27"/>
  <c r="D264" i="27" s="1"/>
  <c r="K266" i="27"/>
  <c r="D266" i="27"/>
  <c r="K263" i="27"/>
  <c r="D263" i="27"/>
  <c r="K262" i="27"/>
  <c r="D262" i="27"/>
  <c r="K261" i="27"/>
  <c r="D261" i="27"/>
  <c r="K260" i="27"/>
  <c r="D260" i="27"/>
  <c r="K259" i="27"/>
  <c r="D259" i="27"/>
  <c r="K258" i="27"/>
  <c r="D258" i="27"/>
  <c r="D256" i="27" s="1"/>
  <c r="K255" i="27"/>
  <c r="D255" i="27"/>
  <c r="K254" i="27"/>
  <c r="D254" i="27"/>
  <c r="K253" i="27"/>
  <c r="D253" i="27"/>
  <c r="K252" i="27"/>
  <c r="D252" i="27"/>
  <c r="K251" i="27"/>
  <c r="D251" i="27"/>
  <c r="K250" i="27"/>
  <c r="D250" i="27"/>
  <c r="D248" i="27"/>
  <c r="K247" i="27"/>
  <c r="D247" i="27"/>
  <c r="K246" i="27"/>
  <c r="D246" i="27"/>
  <c r="K245" i="27"/>
  <c r="D245" i="27"/>
  <c r="K244" i="27"/>
  <c r="D244" i="27"/>
  <c r="K243" i="27"/>
  <c r="D243" i="27"/>
  <c r="K242" i="27"/>
  <c r="D241" i="27"/>
  <c r="K240" i="27"/>
  <c r="D240" i="27"/>
  <c r="K239" i="27"/>
  <c r="D239" i="27"/>
  <c r="K238" i="27"/>
  <c r="D238" i="27"/>
  <c r="K237" i="27"/>
  <c r="D237" i="27"/>
  <c r="K236" i="27"/>
  <c r="D236" i="27"/>
  <c r="K235" i="27"/>
  <c r="D235" i="27"/>
  <c r="D233" i="27" s="1"/>
  <c r="K232" i="27"/>
  <c r="D232" i="27"/>
  <c r="K231" i="27"/>
  <c r="D231" i="27"/>
  <c r="K230" i="27"/>
  <c r="D230" i="27"/>
  <c r="K229" i="27"/>
  <c r="D229" i="27"/>
  <c r="K228" i="27"/>
  <c r="D228" i="27"/>
  <c r="D226" i="27" s="1"/>
  <c r="K227" i="27"/>
  <c r="K225" i="27"/>
  <c r="D225" i="27"/>
  <c r="K224" i="27"/>
  <c r="D224" i="27"/>
  <c r="K223" i="27"/>
  <c r="D223" i="27"/>
  <c r="K222" i="27"/>
  <c r="D222" i="27"/>
  <c r="D218" i="27" s="1"/>
  <c r="K221" i="27"/>
  <c r="D221" i="27"/>
  <c r="K220" i="27"/>
  <c r="D220" i="27"/>
  <c r="K217" i="27"/>
  <c r="D217" i="27"/>
  <c r="K216" i="27"/>
  <c r="D216" i="27"/>
  <c r="K215" i="27"/>
  <c r="D215" i="27"/>
  <c r="K214" i="27"/>
  <c r="D214" i="27"/>
  <c r="K213" i="27"/>
  <c r="D213" i="27"/>
  <c r="D211" i="27" s="1"/>
  <c r="K212" i="27"/>
  <c r="K210" i="27"/>
  <c r="D210" i="27"/>
  <c r="K209" i="27"/>
  <c r="D209" i="27"/>
  <c r="K208" i="27"/>
  <c r="D208" i="27"/>
  <c r="K207" i="27"/>
  <c r="D207" i="27"/>
  <c r="K206" i="27"/>
  <c r="D206" i="27"/>
  <c r="K205" i="27"/>
  <c r="D205" i="27"/>
  <c r="D203" i="27" s="1"/>
  <c r="K202" i="27"/>
  <c r="D202" i="27"/>
  <c r="K201" i="27"/>
  <c r="D201" i="27"/>
  <c r="K200" i="27"/>
  <c r="D200" i="27"/>
  <c r="D196" i="27" s="1"/>
  <c r="K199" i="27"/>
  <c r="D199" i="27"/>
  <c r="K198" i="27"/>
  <c r="D198" i="27"/>
  <c r="K197" i="27"/>
  <c r="K195" i="27"/>
  <c r="D195" i="27"/>
  <c r="K194" i="27"/>
  <c r="D194" i="27"/>
  <c r="K193" i="27"/>
  <c r="D193" i="27"/>
  <c r="K192" i="27"/>
  <c r="D192" i="27"/>
  <c r="K191" i="27"/>
  <c r="D191" i="27"/>
  <c r="K190" i="27"/>
  <c r="D190" i="27"/>
  <c r="D188" i="27" s="1"/>
  <c r="K187" i="27"/>
  <c r="D187" i="27"/>
  <c r="K186" i="27"/>
  <c r="D186" i="27"/>
  <c r="K185" i="27"/>
  <c r="D185" i="27"/>
  <c r="K184" i="27"/>
  <c r="D184" i="27"/>
  <c r="K183" i="27"/>
  <c r="D183" i="27"/>
  <c r="D181" i="27" s="1"/>
  <c r="K182" i="27"/>
  <c r="K180" i="27"/>
  <c r="D180" i="27"/>
  <c r="K179" i="27"/>
  <c r="D179" i="27"/>
  <c r="K178" i="27"/>
  <c r="D178" i="27"/>
  <c r="K177" i="27"/>
  <c r="D177" i="27"/>
  <c r="K176" i="27"/>
  <c r="D176" i="27"/>
  <c r="K175" i="27"/>
  <c r="D175" i="27"/>
  <c r="D173" i="27" s="1"/>
  <c r="K172" i="27"/>
  <c r="D172" i="27"/>
  <c r="K171" i="27"/>
  <c r="D171" i="27"/>
  <c r="K170" i="27"/>
  <c r="D170" i="27"/>
  <c r="K169" i="27"/>
  <c r="D169" i="27"/>
  <c r="K168" i="27"/>
  <c r="D168" i="27"/>
  <c r="D166" i="27" s="1"/>
  <c r="K167" i="27"/>
  <c r="K165" i="27"/>
  <c r="D165" i="27"/>
  <c r="K164" i="27"/>
  <c r="D164" i="27"/>
  <c r="K163" i="27"/>
  <c r="D163" i="27"/>
  <c r="K162" i="27"/>
  <c r="D162" i="27"/>
  <c r="K161" i="27"/>
  <c r="D161" i="27"/>
  <c r="K160" i="27"/>
  <c r="D160" i="27"/>
  <c r="D158" i="27" s="1"/>
  <c r="K157" i="27"/>
  <c r="D157" i="27"/>
  <c r="K156" i="27"/>
  <c r="D156" i="27"/>
  <c r="K155" i="27"/>
  <c r="D155" i="27"/>
  <c r="K154" i="27"/>
  <c r="D154" i="27"/>
  <c r="K153" i="27"/>
  <c r="D153" i="27"/>
  <c r="D151" i="27" s="1"/>
  <c r="K152" i="27"/>
  <c r="K150" i="27"/>
  <c r="D150" i="27"/>
  <c r="K149" i="27"/>
  <c r="D149" i="27"/>
  <c r="K148" i="27"/>
  <c r="D148" i="27"/>
  <c r="K147" i="27"/>
  <c r="D147" i="27"/>
  <c r="K146" i="27"/>
  <c r="D146" i="27"/>
  <c r="K145" i="27"/>
  <c r="D145" i="27"/>
  <c r="D143" i="27" s="1"/>
  <c r="K142" i="27"/>
  <c r="D142" i="27"/>
  <c r="K141" i="27"/>
  <c r="D141" i="27"/>
  <c r="K140" i="27"/>
  <c r="D140" i="27"/>
  <c r="K139" i="27"/>
  <c r="D139" i="27"/>
  <c r="K138" i="27"/>
  <c r="D138" i="27"/>
  <c r="D136" i="27" s="1"/>
  <c r="K137" i="27"/>
  <c r="K135" i="27"/>
  <c r="D135" i="27"/>
  <c r="K134" i="27"/>
  <c r="D134" i="27"/>
  <c r="K133" i="27"/>
  <c r="D133" i="27"/>
  <c r="K132" i="27"/>
  <c r="D132" i="27"/>
  <c r="K131" i="27"/>
  <c r="D131" i="27"/>
  <c r="D128" i="27" s="1"/>
  <c r="K130" i="27"/>
  <c r="D130" i="27"/>
  <c r="K127" i="27"/>
  <c r="D127" i="27"/>
  <c r="K126" i="27"/>
  <c r="D126" i="27"/>
  <c r="K125" i="27"/>
  <c r="D125" i="27"/>
  <c r="K124" i="27"/>
  <c r="D124" i="27"/>
  <c r="D121" i="27" s="1"/>
  <c r="K123" i="27"/>
  <c r="D123" i="27"/>
  <c r="K122" i="27"/>
  <c r="K120" i="27"/>
  <c r="D120" i="27"/>
  <c r="K119" i="27"/>
  <c r="D119" i="27"/>
  <c r="K118" i="27"/>
  <c r="D118" i="27"/>
  <c r="K117" i="27"/>
  <c r="D117" i="27"/>
  <c r="K116" i="27"/>
  <c r="D116" i="27"/>
  <c r="K115" i="27"/>
  <c r="D115" i="27"/>
  <c r="D113" i="27" s="1"/>
  <c r="K112" i="27"/>
  <c r="D112" i="27"/>
  <c r="K111" i="27"/>
  <c r="D111" i="27"/>
  <c r="K110" i="27"/>
  <c r="D110" i="27"/>
  <c r="K109" i="27"/>
  <c r="D109" i="27"/>
  <c r="D106" i="27" s="1"/>
  <c r="K108" i="27"/>
  <c r="D108" i="27"/>
  <c r="K107" i="27"/>
  <c r="K105" i="27"/>
  <c r="D105" i="27"/>
  <c r="K104" i="27"/>
  <c r="D104" i="27"/>
  <c r="K103" i="27"/>
  <c r="D103" i="27"/>
  <c r="K102" i="27"/>
  <c r="D102" i="27"/>
  <c r="K101" i="27"/>
  <c r="D101" i="27"/>
  <c r="K100" i="27"/>
  <c r="D100" i="27"/>
  <c r="D98" i="27"/>
  <c r="K97" i="27"/>
  <c r="D97" i="27"/>
  <c r="D91" i="27" s="1"/>
  <c r="K96" i="27"/>
  <c r="D96" i="27"/>
  <c r="K95" i="27"/>
  <c r="D95" i="27"/>
  <c r="K94" i="27"/>
  <c r="D94" i="27"/>
  <c r="K93" i="27"/>
  <c r="D93" i="27"/>
  <c r="K92" i="27"/>
  <c r="K90" i="27"/>
  <c r="D90" i="27"/>
  <c r="K89" i="27"/>
  <c r="D89" i="27"/>
  <c r="K88" i="27"/>
  <c r="D88" i="27"/>
  <c r="K87" i="27"/>
  <c r="D87" i="27"/>
  <c r="K86" i="27"/>
  <c r="D86" i="27"/>
  <c r="K85" i="27"/>
  <c r="D85" i="27"/>
  <c r="K82" i="27"/>
  <c r="D82" i="27"/>
  <c r="K81" i="27"/>
  <c r="D81" i="27"/>
  <c r="K80" i="27"/>
  <c r="D80" i="27"/>
  <c r="K79" i="27"/>
  <c r="D79" i="27"/>
  <c r="K78" i="27"/>
  <c r="D78" i="27"/>
  <c r="D76" i="27" s="1"/>
  <c r="K77" i="27"/>
  <c r="K75" i="27"/>
  <c r="D75" i="27"/>
  <c r="K74" i="27"/>
  <c r="D74" i="27"/>
  <c r="K73" i="27"/>
  <c r="D73" i="27"/>
  <c r="K72" i="27"/>
  <c r="D72" i="27"/>
  <c r="K71" i="27"/>
  <c r="D71" i="27"/>
  <c r="K70" i="27"/>
  <c r="D70" i="27"/>
  <c r="D68" i="27" s="1"/>
  <c r="K67" i="27"/>
  <c r="D67" i="27"/>
  <c r="K66" i="27"/>
  <c r="D66" i="27"/>
  <c r="K65" i="27"/>
  <c r="D65" i="27"/>
  <c r="K64" i="27"/>
  <c r="D64" i="27"/>
  <c r="K63" i="27"/>
  <c r="D63" i="27"/>
  <c r="K62" i="27"/>
  <c r="D61" i="27"/>
  <c r="K60" i="27"/>
  <c r="D60" i="27"/>
  <c r="K59" i="27"/>
  <c r="D59" i="27"/>
  <c r="K58" i="27"/>
  <c r="D58" i="27"/>
  <c r="K57" i="27"/>
  <c r="D57" i="27"/>
  <c r="K56" i="27"/>
  <c r="D56" i="27"/>
  <c r="K55" i="27"/>
  <c r="D55" i="27"/>
  <c r="K52" i="27"/>
  <c r="D52" i="27"/>
  <c r="K51" i="27"/>
  <c r="D51" i="27"/>
  <c r="K50" i="27"/>
  <c r="D50" i="27"/>
  <c r="K49" i="27"/>
  <c r="D49" i="27"/>
  <c r="K48" i="27"/>
  <c r="D48" i="27"/>
  <c r="D46" i="27" s="1"/>
  <c r="K47" i="27"/>
  <c r="K45" i="27"/>
  <c r="D45" i="27"/>
  <c r="K44" i="27"/>
  <c r="D44" i="27"/>
  <c r="K43" i="27"/>
  <c r="D43" i="27"/>
  <c r="K42" i="27"/>
  <c r="D42" i="27"/>
  <c r="K41" i="27"/>
  <c r="D41" i="27"/>
  <c r="K40" i="27"/>
  <c r="D40" i="27"/>
  <c r="K37" i="27"/>
  <c r="D37" i="27"/>
  <c r="K36" i="27"/>
  <c r="D36" i="27"/>
  <c r="K35" i="27"/>
  <c r="D35" i="27"/>
  <c r="K34" i="27"/>
  <c r="D34" i="27"/>
  <c r="K33" i="27"/>
  <c r="D33" i="27"/>
  <c r="D31" i="27" s="1"/>
  <c r="K32" i="27"/>
  <c r="K30" i="27"/>
  <c r="D30" i="27"/>
  <c r="K29" i="27"/>
  <c r="D29" i="27"/>
  <c r="K28" i="27"/>
  <c r="D28" i="27"/>
  <c r="K27" i="27"/>
  <c r="D27" i="27"/>
  <c r="K26" i="27"/>
  <c r="D26" i="27"/>
  <c r="K25" i="27"/>
  <c r="D25" i="27"/>
  <c r="D23" i="27" s="1"/>
  <c r="K22" i="27"/>
  <c r="D22" i="27"/>
  <c r="D16" i="27" s="1"/>
  <c r="K21" i="27"/>
  <c r="D21" i="27"/>
  <c r="K20" i="27"/>
  <c r="D20" i="27"/>
  <c r="K19" i="27"/>
  <c r="D19" i="27"/>
  <c r="K18" i="27"/>
  <c r="D18" i="27"/>
  <c r="K17" i="27"/>
  <c r="K15" i="27"/>
  <c r="D15" i="27"/>
  <c r="K14" i="27"/>
  <c r="D14" i="27"/>
  <c r="K13" i="27"/>
  <c r="D13" i="27"/>
  <c r="K12" i="27"/>
  <c r="D12" i="27"/>
  <c r="K11" i="27"/>
  <c r="D11" i="27"/>
  <c r="K10" i="27"/>
  <c r="D10" i="27"/>
  <c r="D8" i="27" s="1"/>
  <c r="D272" i="47" l="1"/>
  <c r="D376" i="47" s="1"/>
  <c r="D53" i="47"/>
  <c r="D38" i="47"/>
  <c r="D53" i="46"/>
  <c r="D264" i="46"/>
  <c r="D272" i="46"/>
  <c r="D264" i="45"/>
  <c r="D53" i="44"/>
  <c r="D38" i="44"/>
  <c r="D272" i="44"/>
  <c r="D264" i="43"/>
  <c r="D38" i="42"/>
  <c r="D53" i="42"/>
  <c r="D38" i="40"/>
  <c r="D53" i="40"/>
  <c r="D272" i="40"/>
  <c r="D264" i="40"/>
  <c r="D53" i="39"/>
  <c r="D38" i="39"/>
  <c r="D272" i="39"/>
  <c r="D264" i="39"/>
  <c r="D38" i="37"/>
  <c r="D264" i="37"/>
  <c r="D272" i="37"/>
  <c r="D38" i="38"/>
  <c r="D53" i="38"/>
  <c r="D264" i="38"/>
  <c r="D272" i="38"/>
  <c r="D61" i="36"/>
  <c r="D38" i="36"/>
  <c r="D272" i="36"/>
  <c r="D264" i="36"/>
  <c r="D61" i="35"/>
  <c r="D46" i="33"/>
  <c r="D38" i="33"/>
  <c r="D61" i="33"/>
  <c r="D53" i="33"/>
  <c r="D272" i="33"/>
  <c r="D264" i="33"/>
  <c r="D38" i="32"/>
  <c r="D53" i="32"/>
  <c r="D264" i="32"/>
  <c r="D272" i="32"/>
  <c r="D38" i="31"/>
  <c r="D264" i="31"/>
  <c r="D38" i="30"/>
  <c r="D53" i="30"/>
  <c r="D264" i="30"/>
  <c r="D272" i="30"/>
  <c r="D53" i="29"/>
  <c r="D38" i="29"/>
  <c r="D272" i="29"/>
  <c r="D264" i="29"/>
  <c r="D53" i="28"/>
  <c r="D38" i="27"/>
  <c r="D53" i="27"/>
  <c r="D272" i="27"/>
  <c r="D68" i="47"/>
  <c r="D83" i="47"/>
  <c r="D280" i="47"/>
  <c r="D288" i="47"/>
  <c r="H394" i="47"/>
  <c r="D68" i="46"/>
  <c r="D83" i="46"/>
  <c r="D288" i="46"/>
  <c r="D68" i="45"/>
  <c r="D280" i="45"/>
  <c r="D288" i="44"/>
  <c r="D280" i="44"/>
  <c r="D83" i="44"/>
  <c r="D68" i="44"/>
  <c r="D68" i="43"/>
  <c r="D68" i="42"/>
  <c r="E394" i="42"/>
  <c r="F394" i="42"/>
  <c r="G394" i="42"/>
  <c r="D288" i="42"/>
  <c r="D280" i="42"/>
  <c r="D68" i="40"/>
  <c r="D83" i="40"/>
  <c r="D288" i="40"/>
  <c r="D280" i="40"/>
  <c r="D68" i="39"/>
  <c r="D83" i="39"/>
  <c r="D288" i="39"/>
  <c r="D280" i="39"/>
  <c r="D280" i="37"/>
  <c r="D288" i="37"/>
  <c r="D83" i="38"/>
  <c r="D68" i="38"/>
  <c r="D288" i="38"/>
  <c r="D280" i="38"/>
  <c r="D83" i="36"/>
  <c r="D91" i="36"/>
  <c r="D76" i="36"/>
  <c r="D68" i="36"/>
  <c r="D288" i="36"/>
  <c r="D83" i="35"/>
  <c r="D68" i="34"/>
  <c r="D136" i="34"/>
  <c r="D143" i="34"/>
  <c r="D196" i="34"/>
  <c r="D181" i="34"/>
  <c r="D98" i="34"/>
  <c r="D113" i="34"/>
  <c r="D173" i="34"/>
  <c r="D83" i="34"/>
  <c r="D296" i="34"/>
  <c r="E391" i="34"/>
  <c r="D91" i="34"/>
  <c r="F391" i="34"/>
  <c r="D53" i="34"/>
  <c r="D76" i="34"/>
  <c r="E389" i="34"/>
  <c r="E392" i="34" s="1"/>
  <c r="G391" i="34"/>
  <c r="D38" i="34"/>
  <c r="D61" i="34"/>
  <c r="F389" i="34"/>
  <c r="F392" i="34" s="1"/>
  <c r="D46" i="34"/>
  <c r="D248" i="34"/>
  <c r="D256" i="34"/>
  <c r="D264" i="34"/>
  <c r="D272" i="34"/>
  <c r="D312" i="34"/>
  <c r="D320" i="34"/>
  <c r="D328" i="34"/>
  <c r="D336" i="34"/>
  <c r="D344" i="34"/>
  <c r="D352" i="34"/>
  <c r="D360" i="34"/>
  <c r="D368" i="34"/>
  <c r="G389" i="34"/>
  <c r="G392" i="34" s="1"/>
  <c r="D23" i="34"/>
  <c r="D8" i="34"/>
  <c r="D31" i="34"/>
  <c r="D233" i="34"/>
  <c r="G406" i="34"/>
  <c r="D16" i="34"/>
  <c r="D158" i="34"/>
  <c r="D218" i="34"/>
  <c r="D241" i="34"/>
  <c r="D304" i="34"/>
  <c r="D280" i="34"/>
  <c r="D288" i="34"/>
  <c r="H394" i="34"/>
  <c r="D91" i="33"/>
  <c r="D76" i="33"/>
  <c r="D68" i="33"/>
  <c r="D280" i="33"/>
  <c r="D288" i="33"/>
  <c r="D288" i="32"/>
  <c r="D376" i="32" s="1"/>
  <c r="D384" i="32" s="1"/>
  <c r="D280" i="32"/>
  <c r="D68" i="32"/>
  <c r="D83" i="32"/>
  <c r="D280" i="31"/>
  <c r="D68" i="31"/>
  <c r="D83" i="30"/>
  <c r="D288" i="30"/>
  <c r="D280" i="29"/>
  <c r="D288" i="29"/>
  <c r="D83" i="29"/>
  <c r="D68" i="28"/>
  <c r="D288" i="27"/>
  <c r="D280" i="27"/>
  <c r="D376" i="27" s="1"/>
  <c r="D384" i="27" s="1"/>
  <c r="D83" i="27"/>
  <c r="E394" i="47"/>
  <c r="K378" i="47"/>
  <c r="G394" i="47"/>
  <c r="F394" i="47"/>
  <c r="K376" i="47"/>
  <c r="D384" i="47" s="1"/>
  <c r="E391" i="47"/>
  <c r="F391" i="47"/>
  <c r="E390" i="47"/>
  <c r="G390" i="47"/>
  <c r="E394" i="46"/>
  <c r="F394" i="46"/>
  <c r="K378" i="46"/>
  <c r="K376" i="46"/>
  <c r="D384" i="46" s="1"/>
  <c r="G394" i="46"/>
  <c r="D376" i="46"/>
  <c r="H394" i="46"/>
  <c r="F391" i="46"/>
  <c r="E391" i="46"/>
  <c r="G391" i="46"/>
  <c r="E390" i="46"/>
  <c r="F390" i="46"/>
  <c r="G390" i="46"/>
  <c r="D288" i="45"/>
  <c r="D272" i="45"/>
  <c r="D256" i="45"/>
  <c r="D83" i="45"/>
  <c r="D53" i="45"/>
  <c r="D38" i="45"/>
  <c r="D23" i="45"/>
  <c r="D8" i="45"/>
  <c r="K376" i="45"/>
  <c r="D384" i="45" s="1"/>
  <c r="F394" i="45"/>
  <c r="G394" i="45"/>
  <c r="K378" i="45"/>
  <c r="E394" i="45"/>
  <c r="H394" i="45"/>
  <c r="F391" i="45"/>
  <c r="G391" i="45"/>
  <c r="H391" i="45"/>
  <c r="E390" i="45"/>
  <c r="F390" i="45"/>
  <c r="G390" i="45"/>
  <c r="H394" i="44"/>
  <c r="K376" i="44"/>
  <c r="D384" i="44" s="1"/>
  <c r="F394" i="44"/>
  <c r="E394" i="44"/>
  <c r="G394" i="44"/>
  <c r="K378" i="44"/>
  <c r="F391" i="44"/>
  <c r="G391" i="44"/>
  <c r="D53" i="43"/>
  <c r="D113" i="43"/>
  <c r="D136" i="43"/>
  <c r="D38" i="43"/>
  <c r="D83" i="43"/>
  <c r="D23" i="43"/>
  <c r="D46" i="43"/>
  <c r="D166" i="43"/>
  <c r="D280" i="43"/>
  <c r="D8" i="43"/>
  <c r="D31" i="43"/>
  <c r="D121" i="43"/>
  <c r="D158" i="43"/>
  <c r="D16" i="43"/>
  <c r="D106" i="43"/>
  <c r="D233" i="43"/>
  <c r="E391" i="43"/>
  <c r="D256" i="43"/>
  <c r="G406" i="43"/>
  <c r="D272" i="43"/>
  <c r="D288" i="43"/>
  <c r="D304" i="43"/>
  <c r="D312" i="43"/>
  <c r="D320" i="43"/>
  <c r="D336" i="43"/>
  <c r="E389" i="43"/>
  <c r="E392" i="43" s="1"/>
  <c r="D128" i="43"/>
  <c r="D211" i="43"/>
  <c r="D218" i="43"/>
  <c r="D352" i="43"/>
  <c r="D173" i="43"/>
  <c r="H389" i="43"/>
  <c r="H392" i="43" s="1"/>
  <c r="H394" i="43" s="1"/>
  <c r="D91" i="43"/>
  <c r="D143" i="43"/>
  <c r="E394" i="43"/>
  <c r="K378" i="43"/>
  <c r="F394" i="43"/>
  <c r="K376" i="43"/>
  <c r="D384" i="43" s="1"/>
  <c r="G394" i="43"/>
  <c r="F391" i="43"/>
  <c r="G391" i="43"/>
  <c r="E390" i="43"/>
  <c r="F390" i="43"/>
  <c r="G390" i="43"/>
  <c r="K376" i="42"/>
  <c r="D384" i="42" s="1"/>
  <c r="K378" i="42"/>
  <c r="D376" i="42"/>
  <c r="H389" i="42"/>
  <c r="H392" i="42" s="1"/>
  <c r="H394" i="42" s="1"/>
  <c r="F391" i="42"/>
  <c r="E391" i="42"/>
  <c r="G391" i="42"/>
  <c r="E390" i="42"/>
  <c r="F390" i="42"/>
  <c r="D288" i="41"/>
  <c r="D280" i="41"/>
  <c r="D272" i="41"/>
  <c r="D264" i="41"/>
  <c r="D256" i="41"/>
  <c r="D248" i="41"/>
  <c r="G394" i="41"/>
  <c r="K376" i="41"/>
  <c r="D384" i="41" s="1"/>
  <c r="D83" i="41"/>
  <c r="D68" i="41"/>
  <c r="D53" i="41"/>
  <c r="D38" i="41"/>
  <c r="D23" i="41"/>
  <c r="H394" i="41"/>
  <c r="K378" i="41"/>
  <c r="E389" i="41"/>
  <c r="E392" i="41" s="1"/>
  <c r="E394" i="41" s="1"/>
  <c r="F389" i="41"/>
  <c r="F392" i="41" s="1"/>
  <c r="F394" i="41" s="1"/>
  <c r="G390" i="41"/>
  <c r="K378" i="40"/>
  <c r="K376" i="40"/>
  <c r="D384" i="40" s="1"/>
  <c r="E394" i="40"/>
  <c r="F394" i="40"/>
  <c r="G394" i="40"/>
  <c r="H394" i="40"/>
  <c r="D376" i="40"/>
  <c r="F391" i="40"/>
  <c r="G391" i="40"/>
  <c r="H391" i="40"/>
  <c r="E390" i="40"/>
  <c r="F390" i="40"/>
  <c r="G390" i="40"/>
  <c r="H394" i="39"/>
  <c r="K378" i="39"/>
  <c r="F394" i="39"/>
  <c r="K376" i="39"/>
  <c r="D384" i="39" s="1"/>
  <c r="E394" i="39"/>
  <c r="D376" i="39"/>
  <c r="G394" i="39"/>
  <c r="E391" i="39"/>
  <c r="F391" i="39"/>
  <c r="G391" i="39"/>
  <c r="E390" i="39"/>
  <c r="F390" i="39"/>
  <c r="E394" i="38"/>
  <c r="F394" i="38"/>
  <c r="K376" i="38"/>
  <c r="D384" i="38" s="1"/>
  <c r="K378" i="38"/>
  <c r="H394" i="38"/>
  <c r="D376" i="38"/>
  <c r="G394" i="38"/>
  <c r="E391" i="38"/>
  <c r="F391" i="38"/>
  <c r="E390" i="38"/>
  <c r="F390" i="38"/>
  <c r="G390" i="38"/>
  <c r="D68" i="37"/>
  <c r="E394" i="37"/>
  <c r="D91" i="37"/>
  <c r="D83" i="37"/>
  <c r="D76" i="37"/>
  <c r="D53" i="37"/>
  <c r="D46" i="37"/>
  <c r="D31" i="37"/>
  <c r="D23" i="37"/>
  <c r="K378" i="37"/>
  <c r="G394" i="37"/>
  <c r="K376" i="37"/>
  <c r="D384" i="37" s="1"/>
  <c r="D16" i="37"/>
  <c r="H394" i="37"/>
  <c r="D8" i="37"/>
  <c r="F391" i="37"/>
  <c r="G391" i="37"/>
  <c r="E390" i="37"/>
  <c r="G390" i="37"/>
  <c r="K378" i="36"/>
  <c r="G394" i="36"/>
  <c r="K376" i="36"/>
  <c r="F394" i="36"/>
  <c r="E394" i="36"/>
  <c r="H394" i="36"/>
  <c r="F391" i="36"/>
  <c r="E391" i="36"/>
  <c r="G391" i="36"/>
  <c r="E390" i="36"/>
  <c r="F390" i="36"/>
  <c r="G390" i="36"/>
  <c r="D288" i="35"/>
  <c r="D280" i="35"/>
  <c r="D272" i="35"/>
  <c r="D264" i="35"/>
  <c r="D256" i="35"/>
  <c r="K378" i="35"/>
  <c r="K376" i="35"/>
  <c r="F394" i="35"/>
  <c r="G394" i="35"/>
  <c r="D76" i="35"/>
  <c r="D53" i="35"/>
  <c r="D46" i="35"/>
  <c r="D38" i="35"/>
  <c r="D23" i="35"/>
  <c r="D16" i="35"/>
  <c r="D8" i="35"/>
  <c r="H394" i="35"/>
  <c r="E394" i="35"/>
  <c r="E391" i="35"/>
  <c r="F391" i="35"/>
  <c r="G391" i="35"/>
  <c r="E390" i="35"/>
  <c r="E394" i="34"/>
  <c r="G394" i="34"/>
  <c r="K376" i="34"/>
  <c r="F394" i="34"/>
  <c r="K378" i="34"/>
  <c r="E390" i="34"/>
  <c r="F390" i="34"/>
  <c r="G390" i="34"/>
  <c r="K376" i="33"/>
  <c r="D384" i="33" s="1"/>
  <c r="E394" i="33"/>
  <c r="H394" i="33"/>
  <c r="K378" i="33"/>
  <c r="G394" i="33"/>
  <c r="E391" i="33"/>
  <c r="F391" i="33"/>
  <c r="G391" i="33"/>
  <c r="E390" i="33"/>
  <c r="G390" i="33"/>
  <c r="F394" i="32"/>
  <c r="K378" i="32"/>
  <c r="K376" i="32"/>
  <c r="H394" i="32"/>
  <c r="E394" i="32"/>
  <c r="G394" i="32"/>
  <c r="E391" i="32"/>
  <c r="F391" i="32"/>
  <c r="G391" i="32"/>
  <c r="E390" i="32"/>
  <c r="F390" i="32"/>
  <c r="D288" i="31"/>
  <c r="D272" i="31"/>
  <c r="D83" i="31"/>
  <c r="D376" i="31" s="1"/>
  <c r="D384" i="31" s="1"/>
  <c r="D53" i="31"/>
  <c r="D23" i="31"/>
  <c r="D8" i="31"/>
  <c r="F394" i="31"/>
  <c r="G394" i="31"/>
  <c r="K378" i="31"/>
  <c r="K376" i="31"/>
  <c r="E394" i="31"/>
  <c r="H394" i="31"/>
  <c r="F391" i="31"/>
  <c r="G391" i="31"/>
  <c r="E390" i="31"/>
  <c r="F390" i="31"/>
  <c r="K376" i="30"/>
  <c r="K378" i="30"/>
  <c r="G394" i="30"/>
  <c r="E394" i="30"/>
  <c r="F394" i="30"/>
  <c r="D376" i="30"/>
  <c r="D384" i="30" s="1"/>
  <c r="H394" i="30"/>
  <c r="E391" i="30"/>
  <c r="F391" i="30"/>
  <c r="G391" i="30"/>
  <c r="E390" i="30"/>
  <c r="F390" i="30"/>
  <c r="G390" i="30"/>
  <c r="F394" i="29"/>
  <c r="G394" i="29"/>
  <c r="K376" i="29"/>
  <c r="K378" i="29"/>
  <c r="E394" i="29"/>
  <c r="D376" i="29"/>
  <c r="D384" i="29" s="1"/>
  <c r="H394" i="29"/>
  <c r="E391" i="29"/>
  <c r="F391" i="29"/>
  <c r="G391" i="29"/>
  <c r="E390" i="29"/>
  <c r="F390" i="29"/>
  <c r="G390" i="29"/>
  <c r="F394" i="28"/>
  <c r="G394" i="28"/>
  <c r="K376" i="28"/>
  <c r="E394" i="28"/>
  <c r="D288" i="28"/>
  <c r="D280" i="28"/>
  <c r="D272" i="28"/>
  <c r="D264" i="28"/>
  <c r="D83" i="28"/>
  <c r="D23" i="28"/>
  <c r="H394" i="28"/>
  <c r="K378" i="28"/>
  <c r="E391" i="28"/>
  <c r="F391" i="28"/>
  <c r="G391" i="28"/>
  <c r="E390" i="28"/>
  <c r="F390" i="28"/>
  <c r="H394" i="27"/>
  <c r="G394" i="27"/>
  <c r="K376" i="27"/>
  <c r="F394" i="27"/>
  <c r="K378" i="27"/>
  <c r="E394" i="27"/>
  <c r="F391" i="27"/>
  <c r="G391" i="27"/>
  <c r="E391" i="27"/>
  <c r="E390" i="27"/>
  <c r="F390" i="27"/>
  <c r="G390" i="27"/>
  <c r="J404" i="26"/>
  <c r="I404" i="26"/>
  <c r="H404" i="26"/>
  <c r="G404" i="26"/>
  <c r="F404" i="26"/>
  <c r="E404" i="26"/>
  <c r="G406" i="26" s="1"/>
  <c r="C392" i="26"/>
  <c r="H391" i="26"/>
  <c r="G391" i="26"/>
  <c r="F391" i="26"/>
  <c r="E391" i="26"/>
  <c r="D391" i="26"/>
  <c r="C391" i="26"/>
  <c r="B391" i="26"/>
  <c r="D390" i="26"/>
  <c r="C390" i="26"/>
  <c r="H390" i="26" s="1"/>
  <c r="B390" i="26"/>
  <c r="H389" i="26"/>
  <c r="H392" i="26" s="1"/>
  <c r="G389" i="26"/>
  <c r="G392" i="26" s="1"/>
  <c r="F389" i="26"/>
  <c r="F392" i="26" s="1"/>
  <c r="E389" i="26"/>
  <c r="E392" i="26" s="1"/>
  <c r="D389" i="26"/>
  <c r="C389" i="26"/>
  <c r="B389" i="26"/>
  <c r="D386" i="26"/>
  <c r="J378" i="26"/>
  <c r="J380" i="26" s="1"/>
  <c r="J394" i="26" s="1"/>
  <c r="I378" i="26"/>
  <c r="I380" i="26" s="1"/>
  <c r="I394" i="26" s="1"/>
  <c r="H378" i="26"/>
  <c r="H380" i="26" s="1"/>
  <c r="G378" i="26"/>
  <c r="G380" i="26" s="1"/>
  <c r="F378" i="26"/>
  <c r="F380" i="26" s="1"/>
  <c r="E378" i="26"/>
  <c r="E380" i="26" s="1"/>
  <c r="K375" i="26"/>
  <c r="D375" i="26"/>
  <c r="K374" i="26"/>
  <c r="D374" i="26"/>
  <c r="K373" i="26"/>
  <c r="D373" i="26"/>
  <c r="K372" i="26"/>
  <c r="D372" i="26"/>
  <c r="K371" i="26"/>
  <c r="D371" i="26"/>
  <c r="K370" i="26"/>
  <c r="D370" i="26"/>
  <c r="D368" i="26" s="1"/>
  <c r="K367" i="26"/>
  <c r="D367" i="26"/>
  <c r="K366" i="26"/>
  <c r="D366" i="26"/>
  <c r="K365" i="26"/>
  <c r="D365" i="26"/>
  <c r="K364" i="26"/>
  <c r="D364" i="26"/>
  <c r="K363" i="26"/>
  <c r="D363" i="26"/>
  <c r="K362" i="26"/>
  <c r="D362" i="26"/>
  <c r="D360" i="26" s="1"/>
  <c r="K359" i="26"/>
  <c r="D359" i="26"/>
  <c r="D352" i="26" s="1"/>
  <c r="K358" i="26"/>
  <c r="D358" i="26"/>
  <c r="K357" i="26"/>
  <c r="D357" i="26"/>
  <c r="K356" i="26"/>
  <c r="D356" i="26"/>
  <c r="K355" i="26"/>
  <c r="D355" i="26"/>
  <c r="K354" i="26"/>
  <c r="D354" i="26"/>
  <c r="K351" i="26"/>
  <c r="D351" i="26"/>
  <c r="D344" i="26" s="1"/>
  <c r="K350" i="26"/>
  <c r="D350" i="26"/>
  <c r="K349" i="26"/>
  <c r="D349" i="26"/>
  <c r="K348" i="26"/>
  <c r="D348" i="26"/>
  <c r="K347" i="26"/>
  <c r="D347" i="26"/>
  <c r="K346" i="26"/>
  <c r="D346" i="26"/>
  <c r="K343" i="26"/>
  <c r="D343" i="26"/>
  <c r="K342" i="26"/>
  <c r="D342" i="26"/>
  <c r="K341" i="26"/>
  <c r="D341" i="26"/>
  <c r="K340" i="26"/>
  <c r="D340" i="26"/>
  <c r="K339" i="26"/>
  <c r="D339" i="26"/>
  <c r="K338" i="26"/>
  <c r="D338" i="26"/>
  <c r="D336" i="26"/>
  <c r="K335" i="26"/>
  <c r="D335" i="26"/>
  <c r="K334" i="26"/>
  <c r="D334" i="26"/>
  <c r="K333" i="26"/>
  <c r="D333" i="26"/>
  <c r="K332" i="26"/>
  <c r="D332" i="26"/>
  <c r="K331" i="26"/>
  <c r="D331" i="26"/>
  <c r="K330" i="26"/>
  <c r="D330" i="26"/>
  <c r="D328" i="26" s="1"/>
  <c r="K327" i="26"/>
  <c r="D327" i="26"/>
  <c r="K326" i="26"/>
  <c r="D326" i="26"/>
  <c r="K325" i="26"/>
  <c r="D325" i="26"/>
  <c r="K324" i="26"/>
  <c r="D324" i="26"/>
  <c r="K323" i="26"/>
  <c r="D323" i="26"/>
  <c r="K322" i="26"/>
  <c r="D322" i="26"/>
  <c r="D320" i="26" s="1"/>
  <c r="K319" i="26"/>
  <c r="D319" i="26"/>
  <c r="K318" i="26"/>
  <c r="D318" i="26"/>
  <c r="K317" i="26"/>
  <c r="D317" i="26"/>
  <c r="K316" i="26"/>
  <c r="D316" i="26"/>
  <c r="K315" i="26"/>
  <c r="D315" i="26"/>
  <c r="D312" i="26" s="1"/>
  <c r="K314" i="26"/>
  <c r="D314" i="26"/>
  <c r="K311" i="26"/>
  <c r="D311" i="26"/>
  <c r="K310" i="26"/>
  <c r="D310" i="26"/>
  <c r="K309" i="26"/>
  <c r="D309" i="26"/>
  <c r="K308" i="26"/>
  <c r="D308" i="26"/>
  <c r="K307" i="26"/>
  <c r="D307" i="26"/>
  <c r="K306" i="26"/>
  <c r="D306" i="26"/>
  <c r="D304" i="26" s="1"/>
  <c r="K303" i="26"/>
  <c r="D303" i="26"/>
  <c r="K302" i="26"/>
  <c r="D302" i="26"/>
  <c r="K301" i="26"/>
  <c r="D301" i="26"/>
  <c r="K300" i="26"/>
  <c r="D300" i="26"/>
  <c r="K299" i="26"/>
  <c r="D299" i="26"/>
  <c r="K298" i="26"/>
  <c r="D298" i="26"/>
  <c r="D296" i="26" s="1"/>
  <c r="K295" i="26"/>
  <c r="D295" i="26"/>
  <c r="K294" i="26"/>
  <c r="D294" i="26"/>
  <c r="K293" i="26"/>
  <c r="D293" i="26"/>
  <c r="K292" i="26"/>
  <c r="D292" i="26"/>
  <c r="K291" i="26"/>
  <c r="D291" i="26"/>
  <c r="K290" i="26"/>
  <c r="D290" i="26"/>
  <c r="K287" i="26"/>
  <c r="D287" i="26"/>
  <c r="K286" i="26"/>
  <c r="D286" i="26"/>
  <c r="K285" i="26"/>
  <c r="D285" i="26"/>
  <c r="K284" i="26"/>
  <c r="D284" i="26"/>
  <c r="K283" i="26"/>
  <c r="D283" i="26"/>
  <c r="K282" i="26"/>
  <c r="D282" i="26"/>
  <c r="K279" i="26"/>
  <c r="D279" i="26"/>
  <c r="K278" i="26"/>
  <c r="D278" i="26"/>
  <c r="K277" i="26"/>
  <c r="D277" i="26"/>
  <c r="K276" i="26"/>
  <c r="D276" i="26"/>
  <c r="K275" i="26"/>
  <c r="D275" i="26"/>
  <c r="K274" i="26"/>
  <c r="D274" i="26"/>
  <c r="K271" i="26"/>
  <c r="D271" i="26"/>
  <c r="K270" i="26"/>
  <c r="D270" i="26"/>
  <c r="K269" i="26"/>
  <c r="D269" i="26"/>
  <c r="K268" i="26"/>
  <c r="D268" i="26"/>
  <c r="K267" i="26"/>
  <c r="D267" i="26"/>
  <c r="K266" i="26"/>
  <c r="D266" i="26"/>
  <c r="K263" i="26"/>
  <c r="D263" i="26"/>
  <c r="D256" i="26" s="1"/>
  <c r="K262" i="26"/>
  <c r="D262" i="26"/>
  <c r="K261" i="26"/>
  <c r="D261" i="26"/>
  <c r="K260" i="26"/>
  <c r="D260" i="26"/>
  <c r="K259" i="26"/>
  <c r="D259" i="26"/>
  <c r="K258" i="26"/>
  <c r="D258" i="26"/>
  <c r="K255" i="26"/>
  <c r="D255" i="26"/>
  <c r="D248" i="26" s="1"/>
  <c r="K254" i="26"/>
  <c r="D254" i="26"/>
  <c r="K253" i="26"/>
  <c r="D253" i="26"/>
  <c r="K252" i="26"/>
  <c r="D252" i="26"/>
  <c r="K251" i="26"/>
  <c r="D251" i="26"/>
  <c r="K250" i="26"/>
  <c r="D250" i="26"/>
  <c r="K247" i="26"/>
  <c r="D247" i="26"/>
  <c r="K246" i="26"/>
  <c r="D246" i="26"/>
  <c r="K245" i="26"/>
  <c r="D245" i="26"/>
  <c r="K244" i="26"/>
  <c r="D244" i="26"/>
  <c r="K243" i="26"/>
  <c r="D243" i="26"/>
  <c r="K242" i="26"/>
  <c r="D241" i="26"/>
  <c r="K240" i="26"/>
  <c r="D240" i="26"/>
  <c r="K239" i="26"/>
  <c r="D239" i="26"/>
  <c r="K238" i="26"/>
  <c r="D238" i="26"/>
  <c r="K237" i="26"/>
  <c r="D237" i="26"/>
  <c r="K236" i="26"/>
  <c r="D236" i="26"/>
  <c r="K235" i="26"/>
  <c r="D235" i="26"/>
  <c r="D233" i="26"/>
  <c r="K232" i="26"/>
  <c r="D232" i="26"/>
  <c r="K231" i="26"/>
  <c r="D231" i="26"/>
  <c r="K230" i="26"/>
  <c r="D230" i="26"/>
  <c r="K229" i="26"/>
  <c r="D229" i="26"/>
  <c r="K228" i="26"/>
  <c r="D228" i="26"/>
  <c r="K227" i="26"/>
  <c r="D226" i="26"/>
  <c r="K225" i="26"/>
  <c r="D225" i="26"/>
  <c r="K224" i="26"/>
  <c r="D224" i="26"/>
  <c r="K223" i="26"/>
  <c r="D223" i="26"/>
  <c r="K222" i="26"/>
  <c r="D222" i="26"/>
  <c r="K221" i="26"/>
  <c r="D221" i="26"/>
  <c r="K220" i="26"/>
  <c r="D220" i="26"/>
  <c r="D218" i="26" s="1"/>
  <c r="K217" i="26"/>
  <c r="D217" i="26"/>
  <c r="K216" i="26"/>
  <c r="D216" i="26"/>
  <c r="K215" i="26"/>
  <c r="D215" i="26"/>
  <c r="K214" i="26"/>
  <c r="D214" i="26"/>
  <c r="K213" i="26"/>
  <c r="D213" i="26"/>
  <c r="D211" i="26" s="1"/>
  <c r="K212" i="26"/>
  <c r="K210" i="26"/>
  <c r="D210" i="26"/>
  <c r="K209" i="26"/>
  <c r="D209" i="26"/>
  <c r="K208" i="26"/>
  <c r="D208" i="26"/>
  <c r="K207" i="26"/>
  <c r="D207" i="26"/>
  <c r="K206" i="26"/>
  <c r="D206" i="26"/>
  <c r="K205" i="26"/>
  <c r="D205" i="26"/>
  <c r="D203" i="26" s="1"/>
  <c r="K202" i="26"/>
  <c r="D202" i="26"/>
  <c r="K201" i="26"/>
  <c r="D201" i="26"/>
  <c r="K200" i="26"/>
  <c r="D200" i="26"/>
  <c r="K199" i="26"/>
  <c r="D199" i="26"/>
  <c r="K198" i="26"/>
  <c r="D198" i="26"/>
  <c r="D196" i="26" s="1"/>
  <c r="K197" i="26"/>
  <c r="K195" i="26"/>
  <c r="D195" i="26"/>
  <c r="K194" i="26"/>
  <c r="D194" i="26"/>
  <c r="K193" i="26"/>
  <c r="D193" i="26"/>
  <c r="K192" i="26"/>
  <c r="D192" i="26"/>
  <c r="K191" i="26"/>
  <c r="D191" i="26"/>
  <c r="D188" i="26" s="1"/>
  <c r="K190" i="26"/>
  <c r="D190" i="26"/>
  <c r="K187" i="26"/>
  <c r="D187" i="26"/>
  <c r="K186" i="26"/>
  <c r="D186" i="26"/>
  <c r="K185" i="26"/>
  <c r="D185" i="26"/>
  <c r="K184" i="26"/>
  <c r="D184" i="26"/>
  <c r="K183" i="26"/>
  <c r="D183" i="26"/>
  <c r="D181" i="26" s="1"/>
  <c r="K182" i="26"/>
  <c r="K180" i="26"/>
  <c r="D180" i="26"/>
  <c r="K179" i="26"/>
  <c r="D179" i="26"/>
  <c r="K178" i="26"/>
  <c r="D178" i="26"/>
  <c r="K177" i="26"/>
  <c r="D177" i="26"/>
  <c r="K176" i="26"/>
  <c r="D176" i="26"/>
  <c r="K175" i="26"/>
  <c r="D175" i="26"/>
  <c r="D173" i="26" s="1"/>
  <c r="K172" i="26"/>
  <c r="D172" i="26"/>
  <c r="K171" i="26"/>
  <c r="D171" i="26"/>
  <c r="K170" i="26"/>
  <c r="D170" i="26"/>
  <c r="K169" i="26"/>
  <c r="D169" i="26"/>
  <c r="K168" i="26"/>
  <c r="D168" i="26"/>
  <c r="D166" i="26" s="1"/>
  <c r="K167" i="26"/>
  <c r="K165" i="26"/>
  <c r="D165" i="26"/>
  <c r="K164" i="26"/>
  <c r="D164" i="26"/>
  <c r="K163" i="26"/>
  <c r="D163" i="26"/>
  <c r="K162" i="26"/>
  <c r="D162" i="26"/>
  <c r="K161" i="26"/>
  <c r="D161" i="26"/>
  <c r="K160" i="26"/>
  <c r="D160" i="26"/>
  <c r="D158" i="26" s="1"/>
  <c r="K157" i="26"/>
  <c r="D157" i="26"/>
  <c r="K156" i="26"/>
  <c r="D156" i="26"/>
  <c r="K155" i="26"/>
  <c r="D155" i="26"/>
  <c r="K154" i="26"/>
  <c r="D154" i="26"/>
  <c r="K153" i="26"/>
  <c r="D153" i="26"/>
  <c r="D151" i="26" s="1"/>
  <c r="K152" i="26"/>
  <c r="K150" i="26"/>
  <c r="D150" i="26"/>
  <c r="K149" i="26"/>
  <c r="D149" i="26"/>
  <c r="K148" i="26"/>
  <c r="D148" i="26"/>
  <c r="K147" i="26"/>
  <c r="D147" i="26"/>
  <c r="K146" i="26"/>
  <c r="D146" i="26"/>
  <c r="K145" i="26"/>
  <c r="D145" i="26"/>
  <c r="D143" i="26" s="1"/>
  <c r="K142" i="26"/>
  <c r="D142" i="26"/>
  <c r="K141" i="26"/>
  <c r="D141" i="26"/>
  <c r="K140" i="26"/>
  <c r="D140" i="26"/>
  <c r="K139" i="26"/>
  <c r="D139" i="26"/>
  <c r="K138" i="26"/>
  <c r="D138" i="26"/>
  <c r="D136" i="26" s="1"/>
  <c r="K137" i="26"/>
  <c r="K135" i="26"/>
  <c r="D135" i="26"/>
  <c r="K134" i="26"/>
  <c r="D134" i="26"/>
  <c r="K133" i="26"/>
  <c r="D133" i="26"/>
  <c r="D128" i="26" s="1"/>
  <c r="K132" i="26"/>
  <c r="D132" i="26"/>
  <c r="K131" i="26"/>
  <c r="D131" i="26"/>
  <c r="K130" i="26"/>
  <c r="D130" i="26"/>
  <c r="K127" i="26"/>
  <c r="D127" i="26"/>
  <c r="K126" i="26"/>
  <c r="D126" i="26"/>
  <c r="D121" i="26" s="1"/>
  <c r="K125" i="26"/>
  <c r="D125" i="26"/>
  <c r="K124" i="26"/>
  <c r="D124" i="26"/>
  <c r="K123" i="26"/>
  <c r="D123" i="26"/>
  <c r="K122" i="26"/>
  <c r="K120" i="26"/>
  <c r="D120" i="26"/>
  <c r="K119" i="26"/>
  <c r="D119" i="26"/>
  <c r="K118" i="26"/>
  <c r="D118" i="26"/>
  <c r="K117" i="26"/>
  <c r="D117" i="26"/>
  <c r="K116" i="26"/>
  <c r="D116" i="26"/>
  <c r="K115" i="26"/>
  <c r="D115" i="26"/>
  <c r="D113" i="26" s="1"/>
  <c r="K112" i="26"/>
  <c r="D112" i="26"/>
  <c r="K111" i="26"/>
  <c r="D111" i="26"/>
  <c r="D106" i="26" s="1"/>
  <c r="K110" i="26"/>
  <c r="D110" i="26"/>
  <c r="K109" i="26"/>
  <c r="D109" i="26"/>
  <c r="K108" i="26"/>
  <c r="D108" i="26"/>
  <c r="K107" i="26"/>
  <c r="K105" i="26"/>
  <c r="D105" i="26"/>
  <c r="K104" i="26"/>
  <c r="D104" i="26"/>
  <c r="K103" i="26"/>
  <c r="D103" i="26"/>
  <c r="K102" i="26"/>
  <c r="D102" i="26"/>
  <c r="K101" i="26"/>
  <c r="D101" i="26"/>
  <c r="K100" i="26"/>
  <c r="D100" i="26"/>
  <c r="D98" i="26" s="1"/>
  <c r="K97" i="26"/>
  <c r="D97" i="26"/>
  <c r="K96" i="26"/>
  <c r="D96" i="26"/>
  <c r="K95" i="26"/>
  <c r="D95" i="26"/>
  <c r="K94" i="26"/>
  <c r="D94" i="26"/>
  <c r="K93" i="26"/>
  <c r="D93" i="26"/>
  <c r="D91" i="26" s="1"/>
  <c r="K92" i="26"/>
  <c r="K90" i="26"/>
  <c r="D90" i="26"/>
  <c r="K89" i="26"/>
  <c r="D89" i="26"/>
  <c r="K88" i="26"/>
  <c r="D88" i="26"/>
  <c r="K87" i="26"/>
  <c r="D87" i="26"/>
  <c r="K86" i="26"/>
  <c r="D86" i="26"/>
  <c r="K85" i="26"/>
  <c r="D85" i="26"/>
  <c r="K82" i="26"/>
  <c r="D82" i="26"/>
  <c r="D76" i="26" s="1"/>
  <c r="K81" i="26"/>
  <c r="D81" i="26"/>
  <c r="K80" i="26"/>
  <c r="D80" i="26"/>
  <c r="K79" i="26"/>
  <c r="D79" i="26"/>
  <c r="K78" i="26"/>
  <c r="D78" i="26"/>
  <c r="K77" i="26"/>
  <c r="K75" i="26"/>
  <c r="D75" i="26"/>
  <c r="K74" i="26"/>
  <c r="D74" i="26"/>
  <c r="K73" i="26"/>
  <c r="D73" i="26"/>
  <c r="K72" i="26"/>
  <c r="D72" i="26"/>
  <c r="K71" i="26"/>
  <c r="D71" i="26"/>
  <c r="K70" i="26"/>
  <c r="D70" i="26"/>
  <c r="K67" i="26"/>
  <c r="D67" i="26"/>
  <c r="K66" i="26"/>
  <c r="D66" i="26"/>
  <c r="K65" i="26"/>
  <c r="D65" i="26"/>
  <c r="K64" i="26"/>
  <c r="D64" i="26"/>
  <c r="K63" i="26"/>
  <c r="D63" i="26"/>
  <c r="K62" i="26"/>
  <c r="D61" i="26"/>
  <c r="K60" i="26"/>
  <c r="D60" i="26"/>
  <c r="K59" i="26"/>
  <c r="D59" i="26"/>
  <c r="K58" i="26"/>
  <c r="D58" i="26"/>
  <c r="K57" i="26"/>
  <c r="D57" i="26"/>
  <c r="K56" i="26"/>
  <c r="D56" i="26"/>
  <c r="K55" i="26"/>
  <c r="D55" i="26"/>
  <c r="D53" i="26"/>
  <c r="K52" i="26"/>
  <c r="D52" i="26"/>
  <c r="K51" i="26"/>
  <c r="D51" i="26"/>
  <c r="K50" i="26"/>
  <c r="D50" i="26"/>
  <c r="K49" i="26"/>
  <c r="D49" i="26"/>
  <c r="K48" i="26"/>
  <c r="D48" i="26"/>
  <c r="K47" i="26"/>
  <c r="D46" i="26"/>
  <c r="K45" i="26"/>
  <c r="D45" i="26"/>
  <c r="K44" i="26"/>
  <c r="D44" i="26"/>
  <c r="K43" i="26"/>
  <c r="D43" i="26"/>
  <c r="K42" i="26"/>
  <c r="D42" i="26"/>
  <c r="K41" i="26"/>
  <c r="D41" i="26"/>
  <c r="K40" i="26"/>
  <c r="D40" i="26"/>
  <c r="K37" i="26"/>
  <c r="D37" i="26"/>
  <c r="K36" i="26"/>
  <c r="D36" i="26"/>
  <c r="K35" i="26"/>
  <c r="D35" i="26"/>
  <c r="K34" i="26"/>
  <c r="D34" i="26"/>
  <c r="K33" i="26"/>
  <c r="D33" i="26"/>
  <c r="K32" i="26"/>
  <c r="K30" i="26"/>
  <c r="D30" i="26"/>
  <c r="K29" i="26"/>
  <c r="D29" i="26"/>
  <c r="K28" i="26"/>
  <c r="D28" i="26"/>
  <c r="K27" i="26"/>
  <c r="D27" i="26"/>
  <c r="K26" i="26"/>
  <c r="D26" i="26"/>
  <c r="K25" i="26"/>
  <c r="D25" i="26"/>
  <c r="D23" i="26" s="1"/>
  <c r="K22" i="26"/>
  <c r="D22" i="26"/>
  <c r="K21" i="26"/>
  <c r="D21" i="26"/>
  <c r="K20" i="26"/>
  <c r="D20" i="26"/>
  <c r="K19" i="26"/>
  <c r="D19" i="26"/>
  <c r="K18" i="26"/>
  <c r="D18" i="26"/>
  <c r="D16" i="26" s="1"/>
  <c r="K17" i="26"/>
  <c r="K15" i="26"/>
  <c r="D15" i="26"/>
  <c r="K14" i="26"/>
  <c r="D14" i="26"/>
  <c r="K13" i="26"/>
  <c r="D13" i="26"/>
  <c r="K12" i="26"/>
  <c r="D12" i="26"/>
  <c r="K11" i="26"/>
  <c r="D11" i="26"/>
  <c r="K10" i="26"/>
  <c r="D10" i="26"/>
  <c r="D8" i="26" s="1"/>
  <c r="D386" i="23"/>
  <c r="J404" i="23"/>
  <c r="I404" i="23"/>
  <c r="H404" i="23"/>
  <c r="G404" i="23"/>
  <c r="F404" i="23"/>
  <c r="G406" i="23" s="1"/>
  <c r="E404" i="23"/>
  <c r="F392" i="23"/>
  <c r="D391" i="23"/>
  <c r="C391" i="23"/>
  <c r="H391" i="23" s="1"/>
  <c r="B391" i="23"/>
  <c r="D390" i="23"/>
  <c r="C390" i="23"/>
  <c r="H390" i="23" s="1"/>
  <c r="B390" i="23"/>
  <c r="F389" i="23"/>
  <c r="D389" i="23"/>
  <c r="C389" i="23"/>
  <c r="H389" i="23" s="1"/>
  <c r="H392" i="23" s="1"/>
  <c r="B389" i="23"/>
  <c r="J378" i="23"/>
  <c r="J380" i="23" s="1"/>
  <c r="J394" i="23" s="1"/>
  <c r="I378" i="23"/>
  <c r="I380" i="23" s="1"/>
  <c r="I394" i="23" s="1"/>
  <c r="H378" i="23"/>
  <c r="H380" i="23" s="1"/>
  <c r="G378" i="23"/>
  <c r="G380" i="23" s="1"/>
  <c r="F378" i="23"/>
  <c r="F380" i="23" s="1"/>
  <c r="E378" i="23"/>
  <c r="E380" i="23" s="1"/>
  <c r="K375" i="23"/>
  <c r="D375" i="23"/>
  <c r="K374" i="23"/>
  <c r="D374" i="23"/>
  <c r="K373" i="23"/>
  <c r="D373" i="23"/>
  <c r="K372" i="23"/>
  <c r="D372" i="23"/>
  <c r="K371" i="23"/>
  <c r="D371" i="23"/>
  <c r="K370" i="23"/>
  <c r="D370" i="23"/>
  <c r="D368" i="23" s="1"/>
  <c r="K367" i="23"/>
  <c r="D367" i="23"/>
  <c r="K366" i="23"/>
  <c r="D366" i="23"/>
  <c r="K365" i="23"/>
  <c r="D365" i="23"/>
  <c r="K364" i="23"/>
  <c r="D364" i="23"/>
  <c r="K363" i="23"/>
  <c r="D363" i="23"/>
  <c r="D360" i="23" s="1"/>
  <c r="K362" i="23"/>
  <c r="D362" i="23"/>
  <c r="K359" i="23"/>
  <c r="D359" i="23"/>
  <c r="K358" i="23"/>
  <c r="D358" i="23"/>
  <c r="K357" i="23"/>
  <c r="D357" i="23"/>
  <c r="D352" i="23" s="1"/>
  <c r="K356" i="23"/>
  <c r="D356" i="23"/>
  <c r="K355" i="23"/>
  <c r="D355" i="23"/>
  <c r="K354" i="23"/>
  <c r="D354" i="23"/>
  <c r="K351" i="23"/>
  <c r="D351" i="23"/>
  <c r="K350" i="23"/>
  <c r="D350" i="23"/>
  <c r="K349" i="23"/>
  <c r="D349" i="23"/>
  <c r="K348" i="23"/>
  <c r="D348" i="23"/>
  <c r="K347" i="23"/>
  <c r="D347" i="23"/>
  <c r="K346" i="23"/>
  <c r="D346" i="23"/>
  <c r="D344" i="23" s="1"/>
  <c r="K343" i="23"/>
  <c r="D343" i="23"/>
  <c r="K342" i="23"/>
  <c r="D342" i="23"/>
  <c r="K341" i="23"/>
  <c r="D341" i="23"/>
  <c r="K340" i="23"/>
  <c r="D340" i="23"/>
  <c r="K339" i="23"/>
  <c r="D339" i="23"/>
  <c r="K338" i="23"/>
  <c r="D338" i="23"/>
  <c r="D336" i="23" s="1"/>
  <c r="K335" i="23"/>
  <c r="D335" i="23"/>
  <c r="K334" i="23"/>
  <c r="D334" i="23"/>
  <c r="K333" i="23"/>
  <c r="D333" i="23"/>
  <c r="K332" i="23"/>
  <c r="D332" i="23"/>
  <c r="K331" i="23"/>
  <c r="D331" i="23"/>
  <c r="D328" i="23" s="1"/>
  <c r="K330" i="23"/>
  <c r="D330" i="23"/>
  <c r="K327" i="23"/>
  <c r="D327" i="23"/>
  <c r="K326" i="23"/>
  <c r="D326" i="23"/>
  <c r="K325" i="23"/>
  <c r="D325" i="23"/>
  <c r="K324" i="23"/>
  <c r="D324" i="23"/>
  <c r="K323" i="23"/>
  <c r="D323" i="23"/>
  <c r="D320" i="23" s="1"/>
  <c r="K322" i="23"/>
  <c r="D322" i="23"/>
  <c r="K319" i="23"/>
  <c r="D319" i="23"/>
  <c r="K318" i="23"/>
  <c r="D318" i="23"/>
  <c r="K317" i="23"/>
  <c r="D317" i="23"/>
  <c r="K316" i="23"/>
  <c r="D316" i="23"/>
  <c r="K315" i="23"/>
  <c r="D315" i="23"/>
  <c r="K314" i="23"/>
  <c r="D314" i="23"/>
  <c r="D312" i="23"/>
  <c r="K311" i="23"/>
  <c r="D311" i="23"/>
  <c r="K310" i="23"/>
  <c r="D310" i="23"/>
  <c r="K309" i="23"/>
  <c r="D309" i="23"/>
  <c r="K308" i="23"/>
  <c r="D308" i="23"/>
  <c r="K307" i="23"/>
  <c r="D307" i="23"/>
  <c r="D304" i="23" s="1"/>
  <c r="K306" i="23"/>
  <c r="D306" i="23"/>
  <c r="K303" i="23"/>
  <c r="D303" i="23"/>
  <c r="K302" i="23"/>
  <c r="D302" i="23"/>
  <c r="K301" i="23"/>
  <c r="D301" i="23"/>
  <c r="K300" i="23"/>
  <c r="D300" i="23"/>
  <c r="K299" i="23"/>
  <c r="D299" i="23"/>
  <c r="D296" i="23" s="1"/>
  <c r="K298" i="23"/>
  <c r="D298" i="23"/>
  <c r="K295" i="23"/>
  <c r="D295" i="23"/>
  <c r="K294" i="23"/>
  <c r="D294" i="23"/>
  <c r="K293" i="23"/>
  <c r="D293" i="23"/>
  <c r="K292" i="23"/>
  <c r="D292" i="23"/>
  <c r="K291" i="23"/>
  <c r="D291" i="23"/>
  <c r="K290" i="23"/>
  <c r="D290" i="23"/>
  <c r="K287" i="23"/>
  <c r="D287" i="23"/>
  <c r="K286" i="23"/>
  <c r="D286" i="23"/>
  <c r="K285" i="23"/>
  <c r="D285" i="23"/>
  <c r="K284" i="23"/>
  <c r="D284" i="23"/>
  <c r="K283" i="23"/>
  <c r="D283" i="23"/>
  <c r="K282" i="23"/>
  <c r="D282" i="23"/>
  <c r="K279" i="23"/>
  <c r="D279" i="23"/>
  <c r="K278" i="23"/>
  <c r="D278" i="23"/>
  <c r="K277" i="23"/>
  <c r="D277" i="23"/>
  <c r="K276" i="23"/>
  <c r="D276" i="23"/>
  <c r="K275" i="23"/>
  <c r="D275" i="23"/>
  <c r="K274" i="23"/>
  <c r="D274" i="23"/>
  <c r="K271" i="23"/>
  <c r="D271" i="23"/>
  <c r="K270" i="23"/>
  <c r="D270" i="23"/>
  <c r="K269" i="23"/>
  <c r="D269" i="23"/>
  <c r="K268" i="23"/>
  <c r="D268" i="23"/>
  <c r="K267" i="23"/>
  <c r="D267" i="23"/>
  <c r="K266" i="23"/>
  <c r="D266" i="23"/>
  <c r="K263" i="23"/>
  <c r="D263" i="23"/>
  <c r="K262" i="23"/>
  <c r="D262" i="23"/>
  <c r="K261" i="23"/>
  <c r="D261" i="23"/>
  <c r="K260" i="23"/>
  <c r="D260" i="23"/>
  <c r="K259" i="23"/>
  <c r="D259" i="23"/>
  <c r="D256" i="23" s="1"/>
  <c r="K258" i="23"/>
  <c r="D258" i="23"/>
  <c r="K255" i="23"/>
  <c r="D255" i="23"/>
  <c r="K254" i="23"/>
  <c r="D254" i="23"/>
  <c r="K253" i="23"/>
  <c r="D253" i="23"/>
  <c r="K252" i="23"/>
  <c r="D252" i="23"/>
  <c r="K251" i="23"/>
  <c r="D251" i="23"/>
  <c r="K250" i="23"/>
  <c r="D250" i="23"/>
  <c r="D248" i="23" s="1"/>
  <c r="K247" i="23"/>
  <c r="D247" i="23"/>
  <c r="K246" i="23"/>
  <c r="D246" i="23"/>
  <c r="K245" i="23"/>
  <c r="D245" i="23"/>
  <c r="K244" i="23"/>
  <c r="D244" i="23"/>
  <c r="K243" i="23"/>
  <c r="D243" i="23"/>
  <c r="D241" i="23" s="1"/>
  <c r="K242" i="23"/>
  <c r="K240" i="23"/>
  <c r="D240" i="23"/>
  <c r="K239" i="23"/>
  <c r="D239" i="23"/>
  <c r="K238" i="23"/>
  <c r="D238" i="23"/>
  <c r="K237" i="23"/>
  <c r="D237" i="23"/>
  <c r="K236" i="23"/>
  <c r="D236" i="23"/>
  <c r="K235" i="23"/>
  <c r="D235" i="23"/>
  <c r="D233" i="23" s="1"/>
  <c r="K232" i="23"/>
  <c r="D232" i="23"/>
  <c r="K231" i="23"/>
  <c r="D231" i="23"/>
  <c r="K230" i="23"/>
  <c r="D230" i="23"/>
  <c r="K229" i="23"/>
  <c r="D229" i="23"/>
  <c r="K228" i="23"/>
  <c r="D228" i="23"/>
  <c r="D226" i="23" s="1"/>
  <c r="K227" i="23"/>
  <c r="K225" i="23"/>
  <c r="D225" i="23"/>
  <c r="K224" i="23"/>
  <c r="D224" i="23"/>
  <c r="K223" i="23"/>
  <c r="D223" i="23"/>
  <c r="K222" i="23"/>
  <c r="D222" i="23"/>
  <c r="K221" i="23"/>
  <c r="D221" i="23"/>
  <c r="D218" i="23" s="1"/>
  <c r="K220" i="23"/>
  <c r="D220" i="23"/>
  <c r="K217" i="23"/>
  <c r="D217" i="23"/>
  <c r="K216" i="23"/>
  <c r="D216" i="23"/>
  <c r="K215" i="23"/>
  <c r="D215" i="23"/>
  <c r="D211" i="23" s="1"/>
  <c r="K214" i="23"/>
  <c r="D214" i="23"/>
  <c r="K213" i="23"/>
  <c r="D213" i="23"/>
  <c r="K212" i="23"/>
  <c r="K210" i="23"/>
  <c r="D210" i="23"/>
  <c r="K209" i="23"/>
  <c r="D209" i="23"/>
  <c r="K208" i="23"/>
  <c r="D208" i="23"/>
  <c r="K207" i="23"/>
  <c r="D207" i="23"/>
  <c r="K206" i="23"/>
  <c r="D206" i="23"/>
  <c r="D203" i="23" s="1"/>
  <c r="K205" i="23"/>
  <c r="D205" i="23"/>
  <c r="K202" i="23"/>
  <c r="D202" i="23"/>
  <c r="K201" i="23"/>
  <c r="D201" i="23"/>
  <c r="D196" i="23" s="1"/>
  <c r="K200" i="23"/>
  <c r="D200" i="23"/>
  <c r="K199" i="23"/>
  <c r="D199" i="23"/>
  <c r="K198" i="23"/>
  <c r="D198" i="23"/>
  <c r="K197" i="23"/>
  <c r="K195" i="23"/>
  <c r="D195" i="23"/>
  <c r="K194" i="23"/>
  <c r="D194" i="23"/>
  <c r="K193" i="23"/>
  <c r="D193" i="23"/>
  <c r="K192" i="23"/>
  <c r="D192" i="23"/>
  <c r="K191" i="23"/>
  <c r="D191" i="23"/>
  <c r="K190" i="23"/>
  <c r="D190" i="23"/>
  <c r="D188" i="23" s="1"/>
  <c r="K187" i="23"/>
  <c r="D187" i="23"/>
  <c r="K186" i="23"/>
  <c r="D186" i="23"/>
  <c r="D181" i="23" s="1"/>
  <c r="K185" i="23"/>
  <c r="D185" i="23"/>
  <c r="K184" i="23"/>
  <c r="D184" i="23"/>
  <c r="K183" i="23"/>
  <c r="D183" i="23"/>
  <c r="K182" i="23"/>
  <c r="K180" i="23"/>
  <c r="D180" i="23"/>
  <c r="K179" i="23"/>
  <c r="D179" i="23"/>
  <c r="K178" i="23"/>
  <c r="D178" i="23"/>
  <c r="K177" i="23"/>
  <c r="D177" i="23"/>
  <c r="K176" i="23"/>
  <c r="D176" i="23"/>
  <c r="K175" i="23"/>
  <c r="D175" i="23"/>
  <c r="D173" i="23" s="1"/>
  <c r="K172" i="23"/>
  <c r="D172" i="23"/>
  <c r="K171" i="23"/>
  <c r="D171" i="23"/>
  <c r="K170" i="23"/>
  <c r="D170" i="23"/>
  <c r="K169" i="23"/>
  <c r="D169" i="23"/>
  <c r="K168" i="23"/>
  <c r="D168" i="23"/>
  <c r="D166" i="23" s="1"/>
  <c r="K167" i="23"/>
  <c r="K165" i="23"/>
  <c r="D165" i="23"/>
  <c r="K164" i="23"/>
  <c r="D164" i="23"/>
  <c r="K163" i="23"/>
  <c r="D163" i="23"/>
  <c r="K162" i="23"/>
  <c r="D162" i="23"/>
  <c r="K161" i="23"/>
  <c r="D161" i="23"/>
  <c r="D158" i="23" s="1"/>
  <c r="K160" i="23"/>
  <c r="D160" i="23"/>
  <c r="K157" i="23"/>
  <c r="D157" i="23"/>
  <c r="K156" i="23"/>
  <c r="D156" i="23"/>
  <c r="K155" i="23"/>
  <c r="D155" i="23"/>
  <c r="K154" i="23"/>
  <c r="D154" i="23"/>
  <c r="K153" i="23"/>
  <c r="D153" i="23"/>
  <c r="D151" i="23" s="1"/>
  <c r="K152" i="23"/>
  <c r="K150" i="23"/>
  <c r="D150" i="23"/>
  <c r="K149" i="23"/>
  <c r="D149" i="23"/>
  <c r="K148" i="23"/>
  <c r="D148" i="23"/>
  <c r="D143" i="23" s="1"/>
  <c r="K147" i="23"/>
  <c r="D147" i="23"/>
  <c r="K146" i="23"/>
  <c r="D146" i="23"/>
  <c r="K145" i="23"/>
  <c r="D145" i="23"/>
  <c r="K142" i="23"/>
  <c r="D142" i="23"/>
  <c r="K141" i="23"/>
  <c r="D141" i="23"/>
  <c r="K140" i="23"/>
  <c r="D140" i="23"/>
  <c r="K139" i="23"/>
  <c r="D139" i="23"/>
  <c r="D136" i="23" s="1"/>
  <c r="K138" i="23"/>
  <c r="D138" i="23"/>
  <c r="K137" i="23"/>
  <c r="K135" i="23"/>
  <c r="D135" i="23"/>
  <c r="K134" i="23"/>
  <c r="D134" i="23"/>
  <c r="K133" i="23"/>
  <c r="D133" i="23"/>
  <c r="K132" i="23"/>
  <c r="D132" i="23"/>
  <c r="K131" i="23"/>
  <c r="D131" i="23"/>
  <c r="K130" i="23"/>
  <c r="D130" i="23"/>
  <c r="D128" i="23"/>
  <c r="K127" i="23"/>
  <c r="D127" i="23"/>
  <c r="K126" i="23"/>
  <c r="D126" i="23"/>
  <c r="K125" i="23"/>
  <c r="D125" i="23"/>
  <c r="K124" i="23"/>
  <c r="D124" i="23"/>
  <c r="K123" i="23"/>
  <c r="D123" i="23"/>
  <c r="D121" i="23" s="1"/>
  <c r="K122" i="23"/>
  <c r="K120" i="23"/>
  <c r="D120" i="23"/>
  <c r="K119" i="23"/>
  <c r="D119" i="23"/>
  <c r="K118" i="23"/>
  <c r="D118" i="23"/>
  <c r="K117" i="23"/>
  <c r="D117" i="23"/>
  <c r="K116" i="23"/>
  <c r="D116" i="23"/>
  <c r="K115" i="23"/>
  <c r="D115" i="23"/>
  <c r="D113" i="23" s="1"/>
  <c r="K112" i="23"/>
  <c r="D112" i="23"/>
  <c r="K111" i="23"/>
  <c r="D111" i="23"/>
  <c r="K110" i="23"/>
  <c r="D110" i="23"/>
  <c r="K109" i="23"/>
  <c r="D109" i="23"/>
  <c r="K108" i="23"/>
  <c r="D108" i="23"/>
  <c r="D106" i="23" s="1"/>
  <c r="K107" i="23"/>
  <c r="K105" i="23"/>
  <c r="D105" i="23"/>
  <c r="K104" i="23"/>
  <c r="D104" i="23"/>
  <c r="K103" i="23"/>
  <c r="D103" i="23"/>
  <c r="K102" i="23"/>
  <c r="D102" i="23"/>
  <c r="K101" i="23"/>
  <c r="D101" i="23"/>
  <c r="D98" i="23" s="1"/>
  <c r="K100" i="23"/>
  <c r="D100" i="23"/>
  <c r="K97" i="23"/>
  <c r="D97" i="23"/>
  <c r="K96" i="23"/>
  <c r="D96" i="23"/>
  <c r="K95" i="23"/>
  <c r="D95" i="23"/>
  <c r="K94" i="23"/>
  <c r="D94" i="23"/>
  <c r="K93" i="23"/>
  <c r="D93" i="23"/>
  <c r="K92" i="23"/>
  <c r="K90" i="23"/>
  <c r="D90" i="23"/>
  <c r="K89" i="23"/>
  <c r="D89" i="23"/>
  <c r="K88" i="23"/>
  <c r="D88" i="23"/>
  <c r="K87" i="23"/>
  <c r="D87" i="23"/>
  <c r="K86" i="23"/>
  <c r="D86" i="23"/>
  <c r="K85" i="23"/>
  <c r="D85" i="23"/>
  <c r="K82" i="23"/>
  <c r="D82" i="23"/>
  <c r="K81" i="23"/>
  <c r="D81" i="23"/>
  <c r="K80" i="23"/>
  <c r="D80" i="23"/>
  <c r="K79" i="23"/>
  <c r="D79" i="23"/>
  <c r="K78" i="23"/>
  <c r="D78" i="23"/>
  <c r="K77" i="23"/>
  <c r="K75" i="23"/>
  <c r="D75" i="23"/>
  <c r="K74" i="23"/>
  <c r="D74" i="23"/>
  <c r="K73" i="23"/>
  <c r="D73" i="23"/>
  <c r="K72" i="23"/>
  <c r="D72" i="23"/>
  <c r="K71" i="23"/>
  <c r="D71" i="23"/>
  <c r="K70" i="23"/>
  <c r="D70" i="23"/>
  <c r="K67" i="23"/>
  <c r="D67" i="23"/>
  <c r="K66" i="23"/>
  <c r="D66" i="23"/>
  <c r="K65" i="23"/>
  <c r="D65" i="23"/>
  <c r="K64" i="23"/>
  <c r="D64" i="23"/>
  <c r="K63" i="23"/>
  <c r="D63" i="23"/>
  <c r="K62" i="23"/>
  <c r="K60" i="23"/>
  <c r="D60" i="23"/>
  <c r="K59" i="23"/>
  <c r="D59" i="23"/>
  <c r="K58" i="23"/>
  <c r="D58" i="23"/>
  <c r="K57" i="23"/>
  <c r="D57" i="23"/>
  <c r="K56" i="23"/>
  <c r="D56" i="23"/>
  <c r="K55" i="23"/>
  <c r="D55" i="23"/>
  <c r="K52" i="23"/>
  <c r="D52" i="23"/>
  <c r="K51" i="23"/>
  <c r="D51" i="23"/>
  <c r="K50" i="23"/>
  <c r="D50" i="23"/>
  <c r="K49" i="23"/>
  <c r="D49" i="23"/>
  <c r="K48" i="23"/>
  <c r="D48" i="23"/>
  <c r="K47" i="23"/>
  <c r="K45" i="23"/>
  <c r="D45" i="23"/>
  <c r="K44" i="23"/>
  <c r="D44" i="23"/>
  <c r="K43" i="23"/>
  <c r="D43" i="23"/>
  <c r="K42" i="23"/>
  <c r="D42" i="23"/>
  <c r="K41" i="23"/>
  <c r="D41" i="23"/>
  <c r="K40" i="23"/>
  <c r="D40" i="23"/>
  <c r="K37" i="23"/>
  <c r="D37" i="23"/>
  <c r="K36" i="23"/>
  <c r="D36" i="23"/>
  <c r="K35" i="23"/>
  <c r="D35" i="23"/>
  <c r="K34" i="23"/>
  <c r="D34" i="23"/>
  <c r="K33" i="23"/>
  <c r="D33" i="23"/>
  <c r="K32" i="23"/>
  <c r="K30" i="23"/>
  <c r="D30" i="23"/>
  <c r="K29" i="23"/>
  <c r="D29" i="23"/>
  <c r="K28" i="23"/>
  <c r="D28" i="23"/>
  <c r="K27" i="23"/>
  <c r="D27" i="23"/>
  <c r="K26" i="23"/>
  <c r="D26" i="23"/>
  <c r="K25" i="23"/>
  <c r="D25" i="23"/>
  <c r="K22" i="23"/>
  <c r="D22" i="23"/>
  <c r="K21" i="23"/>
  <c r="D21" i="23"/>
  <c r="K20" i="23"/>
  <c r="D20" i="23"/>
  <c r="K19" i="23"/>
  <c r="D19" i="23"/>
  <c r="K18" i="23"/>
  <c r="D18" i="23"/>
  <c r="K17" i="23"/>
  <c r="K15" i="23"/>
  <c r="D15" i="23"/>
  <c r="K14" i="23"/>
  <c r="D14" i="23"/>
  <c r="K13" i="23"/>
  <c r="D13" i="23"/>
  <c r="K12" i="23"/>
  <c r="D12" i="23"/>
  <c r="K11" i="23"/>
  <c r="D11" i="23"/>
  <c r="K10" i="23"/>
  <c r="D10" i="23"/>
  <c r="D8" i="23" s="1"/>
  <c r="J404" i="19"/>
  <c r="I404" i="19"/>
  <c r="H404" i="19"/>
  <c r="G404" i="19"/>
  <c r="F404" i="19"/>
  <c r="G406" i="19" s="1"/>
  <c r="E404" i="19"/>
  <c r="D391" i="19"/>
  <c r="C391" i="19"/>
  <c r="H391" i="19" s="1"/>
  <c r="B391" i="19"/>
  <c r="G390" i="19"/>
  <c r="E390" i="19"/>
  <c r="D390" i="19"/>
  <c r="C390" i="19"/>
  <c r="H390" i="19" s="1"/>
  <c r="B390" i="19"/>
  <c r="D389" i="19"/>
  <c r="C389" i="19"/>
  <c r="H389" i="19" s="1"/>
  <c r="H392" i="19" s="1"/>
  <c r="B389" i="19"/>
  <c r="D386" i="19"/>
  <c r="J378" i="19"/>
  <c r="J380" i="19" s="1"/>
  <c r="J394" i="19" s="1"/>
  <c r="I378" i="19"/>
  <c r="I380" i="19" s="1"/>
  <c r="I394" i="19" s="1"/>
  <c r="H378" i="19"/>
  <c r="H380" i="19" s="1"/>
  <c r="G378" i="19"/>
  <c r="G380" i="19" s="1"/>
  <c r="F378" i="19"/>
  <c r="F380" i="19" s="1"/>
  <c r="E378" i="19"/>
  <c r="E380" i="19" s="1"/>
  <c r="K375" i="19"/>
  <c r="D375" i="19"/>
  <c r="K374" i="19"/>
  <c r="D374" i="19"/>
  <c r="K373" i="19"/>
  <c r="D373" i="19"/>
  <c r="K372" i="19"/>
  <c r="D372" i="19"/>
  <c r="K371" i="19"/>
  <c r="D371" i="19"/>
  <c r="K370" i="19"/>
  <c r="D370" i="19"/>
  <c r="K367" i="19"/>
  <c r="D367" i="19"/>
  <c r="K366" i="19"/>
  <c r="D366" i="19"/>
  <c r="K365" i="19"/>
  <c r="D365" i="19"/>
  <c r="K364" i="19"/>
  <c r="D364" i="19"/>
  <c r="K363" i="19"/>
  <c r="D363" i="19"/>
  <c r="K362" i="19"/>
  <c r="D362" i="19"/>
  <c r="D360" i="19" s="1"/>
  <c r="K359" i="19"/>
  <c r="D359" i="19"/>
  <c r="K358" i="19"/>
  <c r="D358" i="19"/>
  <c r="K357" i="19"/>
  <c r="D357" i="19"/>
  <c r="K356" i="19"/>
  <c r="D356" i="19"/>
  <c r="K355" i="19"/>
  <c r="D355" i="19"/>
  <c r="K354" i="19"/>
  <c r="D354" i="19"/>
  <c r="D352" i="19" s="1"/>
  <c r="K351" i="19"/>
  <c r="D351" i="19"/>
  <c r="K350" i="19"/>
  <c r="D350" i="19"/>
  <c r="K349" i="19"/>
  <c r="D349" i="19"/>
  <c r="K348" i="19"/>
  <c r="D348" i="19"/>
  <c r="K347" i="19"/>
  <c r="D347" i="19"/>
  <c r="K346" i="19"/>
  <c r="D346" i="19"/>
  <c r="D344" i="19" s="1"/>
  <c r="K343" i="19"/>
  <c r="D343" i="19"/>
  <c r="K342" i="19"/>
  <c r="D342" i="19"/>
  <c r="K341" i="19"/>
  <c r="D341" i="19"/>
  <c r="K340" i="19"/>
  <c r="D340" i="19"/>
  <c r="K339" i="19"/>
  <c r="D339" i="19"/>
  <c r="K338" i="19"/>
  <c r="D338" i="19"/>
  <c r="D336" i="19" s="1"/>
  <c r="K335" i="19"/>
  <c r="D335" i="19"/>
  <c r="K334" i="19"/>
  <c r="D334" i="19"/>
  <c r="K333" i="19"/>
  <c r="D333" i="19"/>
  <c r="K332" i="19"/>
  <c r="D332" i="19"/>
  <c r="K331" i="19"/>
  <c r="D331" i="19"/>
  <c r="K330" i="19"/>
  <c r="D330" i="19"/>
  <c r="D328" i="19"/>
  <c r="K327" i="19"/>
  <c r="D327" i="19"/>
  <c r="K326" i="19"/>
  <c r="D326" i="19"/>
  <c r="K325" i="19"/>
  <c r="D325" i="19"/>
  <c r="K324" i="19"/>
  <c r="D324" i="19"/>
  <c r="K323" i="19"/>
  <c r="D323" i="19"/>
  <c r="D320" i="19" s="1"/>
  <c r="K322" i="19"/>
  <c r="D322" i="19"/>
  <c r="K319" i="19"/>
  <c r="D319" i="19"/>
  <c r="K318" i="19"/>
  <c r="D318" i="19"/>
  <c r="K317" i="19"/>
  <c r="D317" i="19"/>
  <c r="K316" i="19"/>
  <c r="D316" i="19"/>
  <c r="K315" i="19"/>
  <c r="D315" i="19"/>
  <c r="K314" i="19"/>
  <c r="D314" i="19"/>
  <c r="D312" i="19"/>
  <c r="K311" i="19"/>
  <c r="D311" i="19"/>
  <c r="K310" i="19"/>
  <c r="D310" i="19"/>
  <c r="K309" i="19"/>
  <c r="D309" i="19"/>
  <c r="K308" i="19"/>
  <c r="D308" i="19"/>
  <c r="D304" i="19" s="1"/>
  <c r="K307" i="19"/>
  <c r="D307" i="19"/>
  <c r="K306" i="19"/>
  <c r="D306" i="19"/>
  <c r="K303" i="19"/>
  <c r="D303" i="19"/>
  <c r="K302" i="19"/>
  <c r="D302" i="19"/>
  <c r="K301" i="19"/>
  <c r="D301" i="19"/>
  <c r="K300" i="19"/>
  <c r="D300" i="19"/>
  <c r="K299" i="19"/>
  <c r="D299" i="19"/>
  <c r="K298" i="19"/>
  <c r="D298" i="19"/>
  <c r="D296" i="19" s="1"/>
  <c r="K295" i="19"/>
  <c r="D295" i="19"/>
  <c r="K294" i="19"/>
  <c r="D294" i="19"/>
  <c r="K293" i="19"/>
  <c r="D293" i="19"/>
  <c r="K292" i="19"/>
  <c r="D292" i="19"/>
  <c r="K291" i="19"/>
  <c r="D291" i="19"/>
  <c r="K290" i="19"/>
  <c r="D290" i="19"/>
  <c r="D288" i="19" s="1"/>
  <c r="K287" i="19"/>
  <c r="D287" i="19"/>
  <c r="K286" i="19"/>
  <c r="D286" i="19"/>
  <c r="K285" i="19"/>
  <c r="D285" i="19"/>
  <c r="K284" i="19"/>
  <c r="D284" i="19"/>
  <c r="K283" i="19"/>
  <c r="D283" i="19"/>
  <c r="K282" i="19"/>
  <c r="D282" i="19"/>
  <c r="K279" i="19"/>
  <c r="D279" i="19"/>
  <c r="K278" i="19"/>
  <c r="D278" i="19"/>
  <c r="K277" i="19"/>
  <c r="D277" i="19"/>
  <c r="K276" i="19"/>
  <c r="D276" i="19"/>
  <c r="K275" i="19"/>
  <c r="D275" i="19"/>
  <c r="K274" i="19"/>
  <c r="D274" i="19"/>
  <c r="K271" i="19"/>
  <c r="D271" i="19"/>
  <c r="K270" i="19"/>
  <c r="D270" i="19"/>
  <c r="K269" i="19"/>
  <c r="D269" i="19"/>
  <c r="K268" i="19"/>
  <c r="D268" i="19"/>
  <c r="K267" i="19"/>
  <c r="D267" i="19"/>
  <c r="K266" i="19"/>
  <c r="D266" i="19"/>
  <c r="K263" i="19"/>
  <c r="D263" i="19"/>
  <c r="K262" i="19"/>
  <c r="D262" i="19"/>
  <c r="K261" i="19"/>
  <c r="D261" i="19"/>
  <c r="K260" i="19"/>
  <c r="D260" i="19"/>
  <c r="K259" i="19"/>
  <c r="D259" i="19"/>
  <c r="D256" i="19" s="1"/>
  <c r="K258" i="19"/>
  <c r="D258" i="19"/>
  <c r="K255" i="19"/>
  <c r="D255" i="19"/>
  <c r="K254" i="19"/>
  <c r="D254" i="19"/>
  <c r="K253" i="19"/>
  <c r="D253" i="19"/>
  <c r="K252" i="19"/>
  <c r="D252" i="19"/>
  <c r="D248" i="19" s="1"/>
  <c r="K251" i="19"/>
  <c r="D251" i="19"/>
  <c r="K250" i="19"/>
  <c r="D250" i="19"/>
  <c r="K247" i="19"/>
  <c r="D247" i="19"/>
  <c r="K246" i="19"/>
  <c r="D246" i="19"/>
  <c r="K245" i="19"/>
  <c r="D245" i="19"/>
  <c r="K244" i="19"/>
  <c r="D244" i="19"/>
  <c r="K243" i="19"/>
  <c r="D243" i="19"/>
  <c r="D241" i="19" s="1"/>
  <c r="K242" i="19"/>
  <c r="K240" i="19"/>
  <c r="D240" i="19"/>
  <c r="K239" i="19"/>
  <c r="D239" i="19"/>
  <c r="K238" i="19"/>
  <c r="D238" i="19"/>
  <c r="K237" i="19"/>
  <c r="D237" i="19"/>
  <c r="K236" i="19"/>
  <c r="D236" i="19"/>
  <c r="K235" i="19"/>
  <c r="D235" i="19"/>
  <c r="D233" i="19" s="1"/>
  <c r="K232" i="19"/>
  <c r="D232" i="19"/>
  <c r="K231" i="19"/>
  <c r="D231" i="19"/>
  <c r="K230" i="19"/>
  <c r="D230" i="19"/>
  <c r="K229" i="19"/>
  <c r="D229" i="19"/>
  <c r="K228" i="19"/>
  <c r="D228" i="19"/>
  <c r="K227" i="19"/>
  <c r="D226" i="19"/>
  <c r="K225" i="19"/>
  <c r="D225" i="19"/>
  <c r="K224" i="19"/>
  <c r="D224" i="19"/>
  <c r="K223" i="19"/>
  <c r="D223" i="19"/>
  <c r="K222" i="19"/>
  <c r="D222" i="19"/>
  <c r="K221" i="19"/>
  <c r="D221" i="19"/>
  <c r="K220" i="19"/>
  <c r="D220" i="19"/>
  <c r="D218" i="19" s="1"/>
  <c r="K217" i="19"/>
  <c r="D217" i="19"/>
  <c r="K216" i="19"/>
  <c r="D216" i="19"/>
  <c r="K215" i="19"/>
  <c r="D215" i="19"/>
  <c r="D211" i="19" s="1"/>
  <c r="K214" i="19"/>
  <c r="D214" i="19"/>
  <c r="K213" i="19"/>
  <c r="D213" i="19"/>
  <c r="K212" i="19"/>
  <c r="K210" i="19"/>
  <c r="D210" i="19"/>
  <c r="K209" i="19"/>
  <c r="D209" i="19"/>
  <c r="K208" i="19"/>
  <c r="D208" i="19"/>
  <c r="K207" i="19"/>
  <c r="D207" i="19"/>
  <c r="K206" i="19"/>
  <c r="D206" i="19"/>
  <c r="D203" i="19" s="1"/>
  <c r="K205" i="19"/>
  <c r="D205" i="19"/>
  <c r="K202" i="19"/>
  <c r="D202" i="19"/>
  <c r="K201" i="19"/>
  <c r="D201" i="19"/>
  <c r="K200" i="19"/>
  <c r="D200" i="19"/>
  <c r="K199" i="19"/>
  <c r="D199" i="19"/>
  <c r="K198" i="19"/>
  <c r="D198" i="19"/>
  <c r="D196" i="19" s="1"/>
  <c r="K197" i="19"/>
  <c r="K195" i="19"/>
  <c r="D195" i="19"/>
  <c r="K194" i="19"/>
  <c r="D194" i="19"/>
  <c r="K193" i="19"/>
  <c r="D193" i="19"/>
  <c r="K192" i="19"/>
  <c r="D192" i="19"/>
  <c r="K191" i="19"/>
  <c r="D191" i="19"/>
  <c r="K190" i="19"/>
  <c r="D190" i="19"/>
  <c r="D188" i="19" s="1"/>
  <c r="K187" i="19"/>
  <c r="D187" i="19"/>
  <c r="K186" i="19"/>
  <c r="D186" i="19"/>
  <c r="D181" i="19" s="1"/>
  <c r="K185" i="19"/>
  <c r="D185" i="19"/>
  <c r="K184" i="19"/>
  <c r="D184" i="19"/>
  <c r="K183" i="19"/>
  <c r="D183" i="19"/>
  <c r="K182" i="19"/>
  <c r="K180" i="19"/>
  <c r="D180" i="19"/>
  <c r="K179" i="19"/>
  <c r="D179" i="19"/>
  <c r="K178" i="19"/>
  <c r="D178" i="19"/>
  <c r="K177" i="19"/>
  <c r="D177" i="19"/>
  <c r="D173" i="19" s="1"/>
  <c r="K176" i="19"/>
  <c r="D176" i="19"/>
  <c r="K175" i="19"/>
  <c r="D175" i="19"/>
  <c r="K172" i="19"/>
  <c r="D172" i="19"/>
  <c r="K171" i="19"/>
  <c r="D171" i="19"/>
  <c r="K170" i="19"/>
  <c r="D170" i="19"/>
  <c r="K169" i="19"/>
  <c r="D169" i="19"/>
  <c r="D166" i="19" s="1"/>
  <c r="K168" i="19"/>
  <c r="D168" i="19"/>
  <c r="K167" i="19"/>
  <c r="K165" i="19"/>
  <c r="D165" i="19"/>
  <c r="K164" i="19"/>
  <c r="D164" i="19"/>
  <c r="K163" i="19"/>
  <c r="D163" i="19"/>
  <c r="K162" i="19"/>
  <c r="D162" i="19"/>
  <c r="K161" i="19"/>
  <c r="D161" i="19"/>
  <c r="K160" i="19"/>
  <c r="D160" i="19"/>
  <c r="D158" i="19"/>
  <c r="K157" i="19"/>
  <c r="D157" i="19"/>
  <c r="K156" i="19"/>
  <c r="D156" i="19"/>
  <c r="K155" i="19"/>
  <c r="D155" i="19"/>
  <c r="K154" i="19"/>
  <c r="D154" i="19"/>
  <c r="K153" i="19"/>
  <c r="D153" i="19"/>
  <c r="D151" i="19" s="1"/>
  <c r="K152" i="19"/>
  <c r="K150" i="19"/>
  <c r="D150" i="19"/>
  <c r="K149" i="19"/>
  <c r="D149" i="19"/>
  <c r="K148" i="19"/>
  <c r="D148" i="19"/>
  <c r="K147" i="19"/>
  <c r="D147" i="19"/>
  <c r="K146" i="19"/>
  <c r="D146" i="19"/>
  <c r="K145" i="19"/>
  <c r="D145" i="19"/>
  <c r="D143" i="19" s="1"/>
  <c r="K142" i="19"/>
  <c r="D142" i="19"/>
  <c r="K141" i="19"/>
  <c r="D141" i="19"/>
  <c r="K140" i="19"/>
  <c r="D140" i="19"/>
  <c r="K139" i="19"/>
  <c r="D139" i="19"/>
  <c r="K138" i="19"/>
  <c r="D138" i="19"/>
  <c r="D136" i="19" s="1"/>
  <c r="K137" i="19"/>
  <c r="K135" i="19"/>
  <c r="D135" i="19"/>
  <c r="K134" i="19"/>
  <c r="D134" i="19"/>
  <c r="K133" i="19"/>
  <c r="D133" i="19"/>
  <c r="K132" i="19"/>
  <c r="D132" i="19"/>
  <c r="K131" i="19"/>
  <c r="D131" i="19"/>
  <c r="K130" i="19"/>
  <c r="D130" i="19"/>
  <c r="D128" i="19"/>
  <c r="K127" i="19"/>
  <c r="D127" i="19"/>
  <c r="K126" i="19"/>
  <c r="D126" i="19"/>
  <c r="K125" i="19"/>
  <c r="D125" i="19"/>
  <c r="K124" i="19"/>
  <c r="D124" i="19"/>
  <c r="K123" i="19"/>
  <c r="D123" i="19"/>
  <c r="D121" i="19" s="1"/>
  <c r="K122" i="19"/>
  <c r="K120" i="19"/>
  <c r="D120" i="19"/>
  <c r="K119" i="19"/>
  <c r="D119" i="19"/>
  <c r="K118" i="19"/>
  <c r="D118" i="19"/>
  <c r="K117" i="19"/>
  <c r="D117" i="19"/>
  <c r="K116" i="19"/>
  <c r="D116" i="19"/>
  <c r="K115" i="19"/>
  <c r="D115" i="19"/>
  <c r="D113" i="19" s="1"/>
  <c r="K112" i="19"/>
  <c r="D112" i="19"/>
  <c r="K111" i="19"/>
  <c r="D111" i="19"/>
  <c r="K110" i="19"/>
  <c r="D110" i="19"/>
  <c r="K109" i="19"/>
  <c r="D109" i="19"/>
  <c r="K108" i="19"/>
  <c r="D108" i="19"/>
  <c r="K107" i="19"/>
  <c r="D106" i="19"/>
  <c r="K105" i="19"/>
  <c r="D105" i="19"/>
  <c r="K104" i="19"/>
  <c r="D104" i="19"/>
  <c r="K103" i="19"/>
  <c r="D103" i="19"/>
  <c r="K102" i="19"/>
  <c r="D102" i="19"/>
  <c r="K101" i="19"/>
  <c r="D101" i="19"/>
  <c r="K100" i="19"/>
  <c r="D100" i="19"/>
  <c r="D98" i="19" s="1"/>
  <c r="K97" i="19"/>
  <c r="D97" i="19"/>
  <c r="K96" i="19"/>
  <c r="D96" i="19"/>
  <c r="K95" i="19"/>
  <c r="D95" i="19"/>
  <c r="K94" i="19"/>
  <c r="D94" i="19"/>
  <c r="K93" i="19"/>
  <c r="D93" i="19"/>
  <c r="K92" i="19"/>
  <c r="K90" i="19"/>
  <c r="D90" i="19"/>
  <c r="K89" i="19"/>
  <c r="D89" i="19"/>
  <c r="K88" i="19"/>
  <c r="D88" i="19"/>
  <c r="K87" i="19"/>
  <c r="D87" i="19"/>
  <c r="K86" i="19"/>
  <c r="D86" i="19"/>
  <c r="K85" i="19"/>
  <c r="D85" i="19"/>
  <c r="K82" i="19"/>
  <c r="D82" i="19"/>
  <c r="K81" i="19"/>
  <c r="D81" i="19"/>
  <c r="K80" i="19"/>
  <c r="D80" i="19"/>
  <c r="K79" i="19"/>
  <c r="D79" i="19"/>
  <c r="K78" i="19"/>
  <c r="D78" i="19"/>
  <c r="K77" i="19"/>
  <c r="K75" i="19"/>
  <c r="D75" i="19"/>
  <c r="K74" i="19"/>
  <c r="D74" i="19"/>
  <c r="K73" i="19"/>
  <c r="D73" i="19"/>
  <c r="K72" i="19"/>
  <c r="D72" i="19"/>
  <c r="K71" i="19"/>
  <c r="D71" i="19"/>
  <c r="K70" i="19"/>
  <c r="D70" i="19"/>
  <c r="K67" i="19"/>
  <c r="D67" i="19"/>
  <c r="K66" i="19"/>
  <c r="D66" i="19"/>
  <c r="K65" i="19"/>
  <c r="D65" i="19"/>
  <c r="K64" i="19"/>
  <c r="D64" i="19"/>
  <c r="K63" i="19"/>
  <c r="D63" i="19"/>
  <c r="K62" i="19"/>
  <c r="K60" i="19"/>
  <c r="D60" i="19"/>
  <c r="K59" i="19"/>
  <c r="D59" i="19"/>
  <c r="K58" i="19"/>
  <c r="D58" i="19"/>
  <c r="K57" i="19"/>
  <c r="D57" i="19"/>
  <c r="K56" i="19"/>
  <c r="D56" i="19"/>
  <c r="K55" i="19"/>
  <c r="D55" i="19"/>
  <c r="K52" i="19"/>
  <c r="D52" i="19"/>
  <c r="K51" i="19"/>
  <c r="D51" i="19"/>
  <c r="K50" i="19"/>
  <c r="D50" i="19"/>
  <c r="K49" i="19"/>
  <c r="D49" i="19"/>
  <c r="K48" i="19"/>
  <c r="D48" i="19"/>
  <c r="K47" i="19"/>
  <c r="K45" i="19"/>
  <c r="D45" i="19"/>
  <c r="K44" i="19"/>
  <c r="D44" i="19"/>
  <c r="K43" i="19"/>
  <c r="D43" i="19"/>
  <c r="K42" i="19"/>
  <c r="D42" i="19"/>
  <c r="K41" i="19"/>
  <c r="D41" i="19"/>
  <c r="K40" i="19"/>
  <c r="D40" i="19"/>
  <c r="K37" i="19"/>
  <c r="D37" i="19"/>
  <c r="K36" i="19"/>
  <c r="D36" i="19"/>
  <c r="K35" i="19"/>
  <c r="D35" i="19"/>
  <c r="K34" i="19"/>
  <c r="D34" i="19"/>
  <c r="K33" i="19"/>
  <c r="D33" i="19"/>
  <c r="K32" i="19"/>
  <c r="K30" i="19"/>
  <c r="D30" i="19"/>
  <c r="K29" i="19"/>
  <c r="D29" i="19"/>
  <c r="K28" i="19"/>
  <c r="D28" i="19"/>
  <c r="K27" i="19"/>
  <c r="D27" i="19"/>
  <c r="K26" i="19"/>
  <c r="D26" i="19"/>
  <c r="K25" i="19"/>
  <c r="D25" i="19"/>
  <c r="K22" i="19"/>
  <c r="D22" i="19"/>
  <c r="K21" i="19"/>
  <c r="D21" i="19"/>
  <c r="K20" i="19"/>
  <c r="D20" i="19"/>
  <c r="K19" i="19"/>
  <c r="D19" i="19"/>
  <c r="K18" i="19"/>
  <c r="D18" i="19"/>
  <c r="K17" i="19"/>
  <c r="K15" i="19"/>
  <c r="D15" i="19"/>
  <c r="K14" i="19"/>
  <c r="D14" i="19"/>
  <c r="K13" i="19"/>
  <c r="D13" i="19"/>
  <c r="K12" i="19"/>
  <c r="D12" i="19"/>
  <c r="K11" i="19"/>
  <c r="D11" i="19"/>
  <c r="K10" i="19"/>
  <c r="D10" i="19"/>
  <c r="J404" i="16"/>
  <c r="I404" i="16"/>
  <c r="G406" i="16" s="1"/>
  <c r="H404" i="16"/>
  <c r="G404" i="16"/>
  <c r="F404" i="16"/>
  <c r="E404" i="16"/>
  <c r="F392" i="16"/>
  <c r="C392" i="16"/>
  <c r="D391" i="16"/>
  <c r="C391" i="16"/>
  <c r="H391" i="16" s="1"/>
  <c r="B391" i="16"/>
  <c r="H390" i="16"/>
  <c r="G390" i="16"/>
  <c r="E390" i="16"/>
  <c r="D390" i="16"/>
  <c r="C390" i="16"/>
  <c r="F390" i="16" s="1"/>
  <c r="B390" i="16"/>
  <c r="H389" i="16"/>
  <c r="H392" i="16" s="1"/>
  <c r="G389" i="16"/>
  <c r="G392" i="16" s="1"/>
  <c r="F389" i="16"/>
  <c r="D389" i="16"/>
  <c r="C389" i="16"/>
  <c r="E389" i="16" s="1"/>
  <c r="E392" i="16" s="1"/>
  <c r="B389" i="16"/>
  <c r="D386" i="16"/>
  <c r="J378" i="16"/>
  <c r="J380" i="16" s="1"/>
  <c r="J394" i="16" s="1"/>
  <c r="I378" i="16"/>
  <c r="I380" i="16" s="1"/>
  <c r="I394" i="16" s="1"/>
  <c r="H378" i="16"/>
  <c r="H380" i="16" s="1"/>
  <c r="G378" i="16"/>
  <c r="G380" i="16" s="1"/>
  <c r="F378" i="16"/>
  <c r="F380" i="16" s="1"/>
  <c r="E378" i="16"/>
  <c r="E380" i="16" s="1"/>
  <c r="K375" i="16"/>
  <c r="D375" i="16"/>
  <c r="K374" i="16"/>
  <c r="D374" i="16"/>
  <c r="K373" i="16"/>
  <c r="D373" i="16"/>
  <c r="K372" i="16"/>
  <c r="D372" i="16"/>
  <c r="K371" i="16"/>
  <c r="D371" i="16"/>
  <c r="K370" i="16"/>
  <c r="D370" i="16"/>
  <c r="K367" i="16"/>
  <c r="D367" i="16"/>
  <c r="K366" i="16"/>
  <c r="D366" i="16"/>
  <c r="K365" i="16"/>
  <c r="D365" i="16"/>
  <c r="K364" i="16"/>
  <c r="D364" i="16"/>
  <c r="K363" i="16"/>
  <c r="D363" i="16"/>
  <c r="K362" i="16"/>
  <c r="D362" i="16"/>
  <c r="D360" i="16"/>
  <c r="K359" i="16"/>
  <c r="D359" i="16"/>
  <c r="K358" i="16"/>
  <c r="D358" i="16"/>
  <c r="K357" i="16"/>
  <c r="D357" i="16"/>
  <c r="K356" i="16"/>
  <c r="D356" i="16"/>
  <c r="K355" i="16"/>
  <c r="D355" i="16"/>
  <c r="K354" i="16"/>
  <c r="D354" i="16"/>
  <c r="D352" i="16" s="1"/>
  <c r="K351" i="16"/>
  <c r="D351" i="16"/>
  <c r="K350" i="16"/>
  <c r="D350" i="16"/>
  <c r="K349" i="16"/>
  <c r="D349" i="16"/>
  <c r="K348" i="16"/>
  <c r="D348" i="16"/>
  <c r="K347" i="16"/>
  <c r="D347" i="16"/>
  <c r="K346" i="16"/>
  <c r="D346" i="16"/>
  <c r="D344" i="16" s="1"/>
  <c r="K343" i="16"/>
  <c r="D343" i="16"/>
  <c r="K342" i="16"/>
  <c r="D342" i="16"/>
  <c r="K341" i="16"/>
  <c r="D341" i="16"/>
  <c r="K340" i="16"/>
  <c r="D340" i="16"/>
  <c r="K339" i="16"/>
  <c r="D339" i="16"/>
  <c r="K338" i="16"/>
  <c r="D338" i="16"/>
  <c r="D336" i="16" s="1"/>
  <c r="K335" i="16"/>
  <c r="D335" i="16"/>
  <c r="K334" i="16"/>
  <c r="D334" i="16"/>
  <c r="K333" i="16"/>
  <c r="D333" i="16"/>
  <c r="K332" i="16"/>
  <c r="D332" i="16"/>
  <c r="K331" i="16"/>
  <c r="D331" i="16"/>
  <c r="K330" i="16"/>
  <c r="D330" i="16"/>
  <c r="D328" i="16" s="1"/>
  <c r="K327" i="16"/>
  <c r="D327" i="16"/>
  <c r="K326" i="16"/>
  <c r="D326" i="16"/>
  <c r="K325" i="16"/>
  <c r="D325" i="16"/>
  <c r="K324" i="16"/>
  <c r="D324" i="16"/>
  <c r="K323" i="16"/>
  <c r="D323" i="16"/>
  <c r="K322" i="16"/>
  <c r="D322" i="16"/>
  <c r="D320" i="16" s="1"/>
  <c r="K319" i="16"/>
  <c r="D319" i="16"/>
  <c r="K318" i="16"/>
  <c r="D318" i="16"/>
  <c r="K317" i="16"/>
  <c r="D317" i="16"/>
  <c r="K316" i="16"/>
  <c r="D316" i="16"/>
  <c r="K315" i="16"/>
  <c r="D315" i="16"/>
  <c r="K314" i="16"/>
  <c r="D314" i="16"/>
  <c r="D312" i="16"/>
  <c r="K311" i="16"/>
  <c r="D311" i="16"/>
  <c r="K310" i="16"/>
  <c r="D310" i="16"/>
  <c r="K309" i="16"/>
  <c r="D309" i="16"/>
  <c r="K308" i="16"/>
  <c r="D308" i="16"/>
  <c r="K307" i="16"/>
  <c r="D307" i="16"/>
  <c r="K306" i="16"/>
  <c r="D306" i="16"/>
  <c r="D304" i="16" s="1"/>
  <c r="K303" i="16"/>
  <c r="D303" i="16"/>
  <c r="K302" i="16"/>
  <c r="D302" i="16"/>
  <c r="K301" i="16"/>
  <c r="D301" i="16"/>
  <c r="K300" i="16"/>
  <c r="D300" i="16"/>
  <c r="K299" i="16"/>
  <c r="D299" i="16"/>
  <c r="K298" i="16"/>
  <c r="D298" i="16"/>
  <c r="D296" i="16"/>
  <c r="K295" i="16"/>
  <c r="D295" i="16"/>
  <c r="K294" i="16"/>
  <c r="D294" i="16"/>
  <c r="K293" i="16"/>
  <c r="D293" i="16"/>
  <c r="K292" i="16"/>
  <c r="D292" i="16"/>
  <c r="K291" i="16"/>
  <c r="D291" i="16"/>
  <c r="K290" i="16"/>
  <c r="D290" i="16"/>
  <c r="D288" i="16" s="1"/>
  <c r="K287" i="16"/>
  <c r="D287" i="16"/>
  <c r="K286" i="16"/>
  <c r="D286" i="16"/>
  <c r="K285" i="16"/>
  <c r="D285" i="16"/>
  <c r="K284" i="16"/>
  <c r="D284" i="16"/>
  <c r="K283" i="16"/>
  <c r="D283" i="16"/>
  <c r="K282" i="16"/>
  <c r="D282" i="16"/>
  <c r="K279" i="16"/>
  <c r="D279" i="16"/>
  <c r="K278" i="16"/>
  <c r="D278" i="16"/>
  <c r="K277" i="16"/>
  <c r="D277" i="16"/>
  <c r="K276" i="16"/>
  <c r="D276" i="16"/>
  <c r="K275" i="16"/>
  <c r="D275" i="16"/>
  <c r="K274" i="16"/>
  <c r="D274" i="16"/>
  <c r="K271" i="16"/>
  <c r="D271" i="16"/>
  <c r="K270" i="16"/>
  <c r="D270" i="16"/>
  <c r="K269" i="16"/>
  <c r="D269" i="16"/>
  <c r="K268" i="16"/>
  <c r="D268" i="16"/>
  <c r="K267" i="16"/>
  <c r="D267" i="16"/>
  <c r="K266" i="16"/>
  <c r="D266" i="16"/>
  <c r="K263" i="16"/>
  <c r="D263" i="16"/>
  <c r="K262" i="16"/>
  <c r="D262" i="16"/>
  <c r="K261" i="16"/>
  <c r="D261" i="16"/>
  <c r="K260" i="16"/>
  <c r="D260" i="16"/>
  <c r="K259" i="16"/>
  <c r="D259" i="16"/>
  <c r="K258" i="16"/>
  <c r="D258" i="16"/>
  <c r="D256" i="16" s="1"/>
  <c r="K255" i="16"/>
  <c r="D255" i="16"/>
  <c r="K254" i="16"/>
  <c r="D254" i="16"/>
  <c r="K253" i="16"/>
  <c r="D253" i="16"/>
  <c r="K252" i="16"/>
  <c r="D252" i="16"/>
  <c r="K251" i="16"/>
  <c r="D251" i="16"/>
  <c r="K250" i="16"/>
  <c r="D250" i="16"/>
  <c r="D248" i="16"/>
  <c r="K247" i="16"/>
  <c r="D247" i="16"/>
  <c r="K246" i="16"/>
  <c r="D246" i="16"/>
  <c r="K245" i="16"/>
  <c r="D245" i="16"/>
  <c r="K244" i="16"/>
  <c r="D244" i="16"/>
  <c r="K243" i="16"/>
  <c r="D243" i="16"/>
  <c r="D241" i="16" s="1"/>
  <c r="K242" i="16"/>
  <c r="K240" i="16"/>
  <c r="D240" i="16"/>
  <c r="K239" i="16"/>
  <c r="D239" i="16"/>
  <c r="K238" i="16"/>
  <c r="D238" i="16"/>
  <c r="K237" i="16"/>
  <c r="D237" i="16"/>
  <c r="K236" i="16"/>
  <c r="D236" i="16"/>
  <c r="K235" i="16"/>
  <c r="D235" i="16"/>
  <c r="D233" i="16" s="1"/>
  <c r="K232" i="16"/>
  <c r="D232" i="16"/>
  <c r="K231" i="16"/>
  <c r="D231" i="16"/>
  <c r="K230" i="16"/>
  <c r="D230" i="16"/>
  <c r="K229" i="16"/>
  <c r="D229" i="16"/>
  <c r="K228" i="16"/>
  <c r="D228" i="16"/>
  <c r="D226" i="16" s="1"/>
  <c r="K227" i="16"/>
  <c r="K225" i="16"/>
  <c r="D225" i="16"/>
  <c r="K224" i="16"/>
  <c r="D224" i="16"/>
  <c r="K223" i="16"/>
  <c r="D223" i="16"/>
  <c r="K222" i="16"/>
  <c r="D222" i="16"/>
  <c r="K221" i="16"/>
  <c r="D221" i="16"/>
  <c r="K220" i="16"/>
  <c r="D220" i="16"/>
  <c r="D218" i="16"/>
  <c r="K217" i="16"/>
  <c r="D217" i="16"/>
  <c r="K216" i="16"/>
  <c r="D216" i="16"/>
  <c r="K215" i="16"/>
  <c r="D215" i="16"/>
  <c r="K214" i="16"/>
  <c r="D214" i="16"/>
  <c r="K213" i="16"/>
  <c r="D213" i="16"/>
  <c r="D211" i="16" s="1"/>
  <c r="K212" i="16"/>
  <c r="K210" i="16"/>
  <c r="D210" i="16"/>
  <c r="K209" i="16"/>
  <c r="D209" i="16"/>
  <c r="K208" i="16"/>
  <c r="D208" i="16"/>
  <c r="K207" i="16"/>
  <c r="D207" i="16"/>
  <c r="K206" i="16"/>
  <c r="D206" i="16"/>
  <c r="K205" i="16"/>
  <c r="D205" i="16"/>
  <c r="D203" i="16" s="1"/>
  <c r="K202" i="16"/>
  <c r="D202" i="16"/>
  <c r="K201" i="16"/>
  <c r="D201" i="16"/>
  <c r="K200" i="16"/>
  <c r="D200" i="16"/>
  <c r="K199" i="16"/>
  <c r="D199" i="16"/>
  <c r="K198" i="16"/>
  <c r="D198" i="16"/>
  <c r="D196" i="16" s="1"/>
  <c r="K197" i="16"/>
  <c r="K195" i="16"/>
  <c r="D195" i="16"/>
  <c r="K194" i="16"/>
  <c r="D194" i="16"/>
  <c r="K193" i="16"/>
  <c r="D193" i="16"/>
  <c r="K192" i="16"/>
  <c r="D192" i="16"/>
  <c r="K191" i="16"/>
  <c r="D191" i="16"/>
  <c r="K190" i="16"/>
  <c r="D190" i="16"/>
  <c r="D188" i="16" s="1"/>
  <c r="K187" i="16"/>
  <c r="D187" i="16"/>
  <c r="K186" i="16"/>
  <c r="D186" i="16"/>
  <c r="K185" i="16"/>
  <c r="D185" i="16"/>
  <c r="D181" i="16" s="1"/>
  <c r="K184" i="16"/>
  <c r="D184" i="16"/>
  <c r="K183" i="16"/>
  <c r="D183" i="16"/>
  <c r="K182" i="16"/>
  <c r="K180" i="16"/>
  <c r="D180" i="16"/>
  <c r="K179" i="16"/>
  <c r="D179" i="16"/>
  <c r="K178" i="16"/>
  <c r="D178" i="16"/>
  <c r="K177" i="16"/>
  <c r="D177" i="16"/>
  <c r="K176" i="16"/>
  <c r="D176" i="16"/>
  <c r="K175" i="16"/>
  <c r="D175" i="16"/>
  <c r="D173" i="16" s="1"/>
  <c r="K172" i="16"/>
  <c r="D172" i="16"/>
  <c r="K171" i="16"/>
  <c r="D171" i="16"/>
  <c r="K170" i="16"/>
  <c r="D170" i="16"/>
  <c r="D166" i="16" s="1"/>
  <c r="K169" i="16"/>
  <c r="D169" i="16"/>
  <c r="K168" i="16"/>
  <c r="D168" i="16"/>
  <c r="K167" i="16"/>
  <c r="K165" i="16"/>
  <c r="D165" i="16"/>
  <c r="K164" i="16"/>
  <c r="D164" i="16"/>
  <c r="K163" i="16"/>
  <c r="D163" i="16"/>
  <c r="K162" i="16"/>
  <c r="D162" i="16"/>
  <c r="K161" i="16"/>
  <c r="D161" i="16"/>
  <c r="K160" i="16"/>
  <c r="D160" i="16"/>
  <c r="D158" i="16" s="1"/>
  <c r="K157" i="16"/>
  <c r="D157" i="16"/>
  <c r="K156" i="16"/>
  <c r="D156" i="16"/>
  <c r="D151" i="16" s="1"/>
  <c r="K155" i="16"/>
  <c r="D155" i="16"/>
  <c r="K154" i="16"/>
  <c r="D154" i="16"/>
  <c r="K153" i="16"/>
  <c r="D153" i="16"/>
  <c r="K152" i="16"/>
  <c r="K150" i="16"/>
  <c r="D150" i="16"/>
  <c r="K149" i="16"/>
  <c r="D149" i="16"/>
  <c r="K148" i="16"/>
  <c r="D148" i="16"/>
  <c r="K147" i="16"/>
  <c r="D147" i="16"/>
  <c r="K146" i="16"/>
  <c r="D146" i="16"/>
  <c r="K145" i="16"/>
  <c r="D145" i="16"/>
  <c r="D143" i="16" s="1"/>
  <c r="K142" i="16"/>
  <c r="D142" i="16"/>
  <c r="K141" i="16"/>
  <c r="D141" i="16"/>
  <c r="K140" i="16"/>
  <c r="D140" i="16"/>
  <c r="K139" i="16"/>
  <c r="D139" i="16"/>
  <c r="K138" i="16"/>
  <c r="D138" i="16"/>
  <c r="K137" i="16"/>
  <c r="D136" i="16"/>
  <c r="K135" i="16"/>
  <c r="D135" i="16"/>
  <c r="K134" i="16"/>
  <c r="D134" i="16"/>
  <c r="K133" i="16"/>
  <c r="D133" i="16"/>
  <c r="K132" i="16"/>
  <c r="D132" i="16"/>
  <c r="K131" i="16"/>
  <c r="D131" i="16"/>
  <c r="K130" i="16"/>
  <c r="D130" i="16"/>
  <c r="D128" i="16"/>
  <c r="K127" i="16"/>
  <c r="D127" i="16"/>
  <c r="K126" i="16"/>
  <c r="D126" i="16"/>
  <c r="K125" i="16"/>
  <c r="D125" i="16"/>
  <c r="K124" i="16"/>
  <c r="D124" i="16"/>
  <c r="K123" i="16"/>
  <c r="D123" i="16"/>
  <c r="D121" i="16" s="1"/>
  <c r="K122" i="16"/>
  <c r="K120" i="16"/>
  <c r="D120" i="16"/>
  <c r="K119" i="16"/>
  <c r="D119" i="16"/>
  <c r="K118" i="16"/>
  <c r="D118" i="16"/>
  <c r="K117" i="16"/>
  <c r="D117" i="16"/>
  <c r="K116" i="16"/>
  <c r="D116" i="16"/>
  <c r="K115" i="16"/>
  <c r="D115" i="16"/>
  <c r="D113" i="16" s="1"/>
  <c r="K112" i="16"/>
  <c r="D112" i="16"/>
  <c r="K111" i="16"/>
  <c r="D111" i="16"/>
  <c r="K110" i="16"/>
  <c r="D110" i="16"/>
  <c r="K109" i="16"/>
  <c r="D109" i="16"/>
  <c r="K108" i="16"/>
  <c r="D108" i="16"/>
  <c r="D106" i="16" s="1"/>
  <c r="K107" i="16"/>
  <c r="K105" i="16"/>
  <c r="D105" i="16"/>
  <c r="K104" i="16"/>
  <c r="D104" i="16"/>
  <c r="K103" i="16"/>
  <c r="D103" i="16"/>
  <c r="K102" i="16"/>
  <c r="D102" i="16"/>
  <c r="K101" i="16"/>
  <c r="D101" i="16"/>
  <c r="K100" i="16"/>
  <c r="D100" i="16"/>
  <c r="D98" i="16"/>
  <c r="K97" i="16"/>
  <c r="D97" i="16"/>
  <c r="K96" i="16"/>
  <c r="D96" i="16"/>
  <c r="K95" i="16"/>
  <c r="D95" i="16"/>
  <c r="K94" i="16"/>
  <c r="D94" i="16"/>
  <c r="K93" i="16"/>
  <c r="D93" i="16"/>
  <c r="K92" i="16"/>
  <c r="K90" i="16"/>
  <c r="D90" i="16"/>
  <c r="K89" i="16"/>
  <c r="D89" i="16"/>
  <c r="K88" i="16"/>
  <c r="D88" i="16"/>
  <c r="K87" i="16"/>
  <c r="D87" i="16"/>
  <c r="K86" i="16"/>
  <c r="D86" i="16"/>
  <c r="K85" i="16"/>
  <c r="D85" i="16"/>
  <c r="K82" i="16"/>
  <c r="D82" i="16"/>
  <c r="K81" i="16"/>
  <c r="D81" i="16"/>
  <c r="K80" i="16"/>
  <c r="D80" i="16"/>
  <c r="K79" i="16"/>
  <c r="D79" i="16"/>
  <c r="K78" i="16"/>
  <c r="D78" i="16"/>
  <c r="K77" i="16"/>
  <c r="K75" i="16"/>
  <c r="D75" i="16"/>
  <c r="K74" i="16"/>
  <c r="D74" i="16"/>
  <c r="K73" i="16"/>
  <c r="D73" i="16"/>
  <c r="K72" i="16"/>
  <c r="D72" i="16"/>
  <c r="K71" i="16"/>
  <c r="D71" i="16"/>
  <c r="K70" i="16"/>
  <c r="D70" i="16"/>
  <c r="K67" i="16"/>
  <c r="D67" i="16"/>
  <c r="K66" i="16"/>
  <c r="D66" i="16"/>
  <c r="K65" i="16"/>
  <c r="D65" i="16"/>
  <c r="K64" i="16"/>
  <c r="D64" i="16"/>
  <c r="K63" i="16"/>
  <c r="D63" i="16"/>
  <c r="K62" i="16"/>
  <c r="K60" i="16"/>
  <c r="D60" i="16"/>
  <c r="K59" i="16"/>
  <c r="D59" i="16"/>
  <c r="K58" i="16"/>
  <c r="D58" i="16"/>
  <c r="K57" i="16"/>
  <c r="D57" i="16"/>
  <c r="K56" i="16"/>
  <c r="D56" i="16"/>
  <c r="K55" i="16"/>
  <c r="D55" i="16"/>
  <c r="K52" i="16"/>
  <c r="D52" i="16"/>
  <c r="K51" i="16"/>
  <c r="D51" i="16"/>
  <c r="K50" i="16"/>
  <c r="D50" i="16"/>
  <c r="K49" i="16"/>
  <c r="D49" i="16"/>
  <c r="K48" i="16"/>
  <c r="D48" i="16"/>
  <c r="K47" i="16"/>
  <c r="K45" i="16"/>
  <c r="D45" i="16"/>
  <c r="K44" i="16"/>
  <c r="D44" i="16"/>
  <c r="K43" i="16"/>
  <c r="D43" i="16"/>
  <c r="K42" i="16"/>
  <c r="D42" i="16"/>
  <c r="K41" i="16"/>
  <c r="D41" i="16"/>
  <c r="K40" i="16"/>
  <c r="D40" i="16"/>
  <c r="K37" i="16"/>
  <c r="D37" i="16"/>
  <c r="K36" i="16"/>
  <c r="D36" i="16"/>
  <c r="K35" i="16"/>
  <c r="D35" i="16"/>
  <c r="K34" i="16"/>
  <c r="D34" i="16"/>
  <c r="K33" i="16"/>
  <c r="D33" i="16"/>
  <c r="K32" i="16"/>
  <c r="K30" i="16"/>
  <c r="D30" i="16"/>
  <c r="K29" i="16"/>
  <c r="D29" i="16"/>
  <c r="K28" i="16"/>
  <c r="D28" i="16"/>
  <c r="K27" i="16"/>
  <c r="D27" i="16"/>
  <c r="K26" i="16"/>
  <c r="D26" i="16"/>
  <c r="K25" i="16"/>
  <c r="D25" i="16"/>
  <c r="K22" i="16"/>
  <c r="D22" i="16"/>
  <c r="K21" i="16"/>
  <c r="D21" i="16"/>
  <c r="K20" i="16"/>
  <c r="D20" i="16"/>
  <c r="K19" i="16"/>
  <c r="D19" i="16"/>
  <c r="K18" i="16"/>
  <c r="D18" i="16"/>
  <c r="D16" i="16" s="1"/>
  <c r="K17" i="16"/>
  <c r="K15" i="16"/>
  <c r="D15" i="16"/>
  <c r="K14" i="16"/>
  <c r="D14" i="16"/>
  <c r="K13" i="16"/>
  <c r="D13" i="16"/>
  <c r="K12" i="16"/>
  <c r="D12" i="16"/>
  <c r="K11" i="16"/>
  <c r="D11" i="16"/>
  <c r="K10" i="16"/>
  <c r="D10" i="16"/>
  <c r="D8" i="16" s="1"/>
  <c r="J404" i="14"/>
  <c r="I404" i="14"/>
  <c r="H404" i="14"/>
  <c r="G404" i="14"/>
  <c r="F404" i="14"/>
  <c r="G406" i="14" s="1"/>
  <c r="E404" i="14"/>
  <c r="G391" i="14"/>
  <c r="D391" i="14"/>
  <c r="C391" i="14"/>
  <c r="H391" i="14" s="1"/>
  <c r="B391" i="14"/>
  <c r="F390" i="14"/>
  <c r="D390" i="14"/>
  <c r="C390" i="14"/>
  <c r="H390" i="14" s="1"/>
  <c r="B390" i="14"/>
  <c r="E389" i="14"/>
  <c r="E392" i="14" s="1"/>
  <c r="D389" i="14"/>
  <c r="C389" i="14"/>
  <c r="H389" i="14" s="1"/>
  <c r="H392" i="14" s="1"/>
  <c r="B389" i="14"/>
  <c r="D386" i="14"/>
  <c r="J378" i="14"/>
  <c r="J380" i="14" s="1"/>
  <c r="J394" i="14" s="1"/>
  <c r="I378" i="14"/>
  <c r="I380" i="14" s="1"/>
  <c r="I394" i="14" s="1"/>
  <c r="H378" i="14"/>
  <c r="H380" i="14" s="1"/>
  <c r="G378" i="14"/>
  <c r="G380" i="14" s="1"/>
  <c r="F378" i="14"/>
  <c r="F380" i="14" s="1"/>
  <c r="E378" i="14"/>
  <c r="E380" i="14" s="1"/>
  <c r="K375" i="14"/>
  <c r="D375" i="14"/>
  <c r="K374" i="14"/>
  <c r="D374" i="14"/>
  <c r="K373" i="14"/>
  <c r="D373" i="14"/>
  <c r="K372" i="14"/>
  <c r="D372" i="14"/>
  <c r="K371" i="14"/>
  <c r="D371" i="14"/>
  <c r="K370" i="14"/>
  <c r="D370" i="14"/>
  <c r="K367" i="14"/>
  <c r="D367" i="14"/>
  <c r="K366" i="14"/>
  <c r="D366" i="14"/>
  <c r="K365" i="14"/>
  <c r="D365" i="14"/>
  <c r="K364" i="14"/>
  <c r="D364" i="14"/>
  <c r="K363" i="14"/>
  <c r="D363" i="14"/>
  <c r="K362" i="14"/>
  <c r="D362" i="14"/>
  <c r="K359" i="14"/>
  <c r="D359" i="14"/>
  <c r="K358" i="14"/>
  <c r="D358" i="14"/>
  <c r="K357" i="14"/>
  <c r="D357" i="14"/>
  <c r="K356" i="14"/>
  <c r="D356" i="14"/>
  <c r="K355" i="14"/>
  <c r="D355" i="14"/>
  <c r="K354" i="14"/>
  <c r="D354" i="14"/>
  <c r="D352" i="14" s="1"/>
  <c r="K351" i="14"/>
  <c r="D351" i="14"/>
  <c r="K350" i="14"/>
  <c r="D350" i="14"/>
  <c r="K349" i="14"/>
  <c r="D349" i="14"/>
  <c r="K348" i="14"/>
  <c r="D348" i="14"/>
  <c r="K347" i="14"/>
  <c r="D347" i="14"/>
  <c r="K346" i="14"/>
  <c r="D346" i="14"/>
  <c r="D344" i="14"/>
  <c r="K343" i="14"/>
  <c r="D343" i="14"/>
  <c r="K342" i="14"/>
  <c r="D342" i="14"/>
  <c r="K341" i="14"/>
  <c r="D341" i="14"/>
  <c r="K340" i="14"/>
  <c r="D340" i="14"/>
  <c r="K339" i="14"/>
  <c r="D339" i="14"/>
  <c r="K338" i="14"/>
  <c r="D338" i="14"/>
  <c r="D336" i="14" s="1"/>
  <c r="K335" i="14"/>
  <c r="D335" i="14"/>
  <c r="K334" i="14"/>
  <c r="D334" i="14"/>
  <c r="K333" i="14"/>
  <c r="D333" i="14"/>
  <c r="K332" i="14"/>
  <c r="D332" i="14"/>
  <c r="K331" i="14"/>
  <c r="D331" i="14"/>
  <c r="D328" i="14" s="1"/>
  <c r="K330" i="14"/>
  <c r="D330" i="14"/>
  <c r="K327" i="14"/>
  <c r="D327" i="14"/>
  <c r="K326" i="14"/>
  <c r="D326" i="14"/>
  <c r="K325" i="14"/>
  <c r="D325" i="14"/>
  <c r="K324" i="14"/>
  <c r="D324" i="14"/>
  <c r="K323" i="14"/>
  <c r="D323" i="14"/>
  <c r="D320" i="14" s="1"/>
  <c r="K322" i="14"/>
  <c r="D322" i="14"/>
  <c r="K319" i="14"/>
  <c r="D319" i="14"/>
  <c r="K318" i="14"/>
  <c r="D318" i="14"/>
  <c r="K317" i="14"/>
  <c r="D317" i="14"/>
  <c r="K316" i="14"/>
  <c r="D316" i="14"/>
  <c r="K315" i="14"/>
  <c r="D315" i="14"/>
  <c r="K314" i="14"/>
  <c r="D314" i="14"/>
  <c r="D312" i="14"/>
  <c r="K311" i="14"/>
  <c r="D311" i="14"/>
  <c r="K310" i="14"/>
  <c r="D310" i="14"/>
  <c r="K309" i="14"/>
  <c r="D309" i="14"/>
  <c r="K308" i="14"/>
  <c r="D308" i="14"/>
  <c r="K307" i="14"/>
  <c r="D307" i="14"/>
  <c r="K306" i="14"/>
  <c r="D306" i="14"/>
  <c r="D304" i="14" s="1"/>
  <c r="K303" i="14"/>
  <c r="D303" i="14"/>
  <c r="K302" i="14"/>
  <c r="D302" i="14"/>
  <c r="K301" i="14"/>
  <c r="D301" i="14"/>
  <c r="K300" i="14"/>
  <c r="D300" i="14"/>
  <c r="K299" i="14"/>
  <c r="D299" i="14"/>
  <c r="K298" i="14"/>
  <c r="D298" i="14"/>
  <c r="D296" i="14" s="1"/>
  <c r="K295" i="14"/>
  <c r="D295" i="14"/>
  <c r="K294" i="14"/>
  <c r="D294" i="14"/>
  <c r="K293" i="14"/>
  <c r="D293" i="14"/>
  <c r="K292" i="14"/>
  <c r="D292" i="14"/>
  <c r="K291" i="14"/>
  <c r="D291" i="14"/>
  <c r="K290" i="14"/>
  <c r="D290" i="14"/>
  <c r="K287" i="14"/>
  <c r="D287" i="14"/>
  <c r="K286" i="14"/>
  <c r="D286" i="14"/>
  <c r="K285" i="14"/>
  <c r="D285" i="14"/>
  <c r="K284" i="14"/>
  <c r="D284" i="14"/>
  <c r="K283" i="14"/>
  <c r="D283" i="14"/>
  <c r="K282" i="14"/>
  <c r="D282" i="14"/>
  <c r="K279" i="14"/>
  <c r="D279" i="14"/>
  <c r="K278" i="14"/>
  <c r="D278" i="14"/>
  <c r="K277" i="14"/>
  <c r="D277" i="14"/>
  <c r="K276" i="14"/>
  <c r="D276" i="14"/>
  <c r="K275" i="14"/>
  <c r="D275" i="14"/>
  <c r="K274" i="14"/>
  <c r="D274" i="14"/>
  <c r="D272" i="14" s="1"/>
  <c r="K271" i="14"/>
  <c r="D271" i="14"/>
  <c r="K270" i="14"/>
  <c r="D270" i="14"/>
  <c r="K269" i="14"/>
  <c r="D269" i="14"/>
  <c r="K268" i="14"/>
  <c r="D268" i="14"/>
  <c r="K267" i="14"/>
  <c r="D267" i="14"/>
  <c r="K266" i="14"/>
  <c r="D266" i="14"/>
  <c r="K263" i="14"/>
  <c r="D263" i="14"/>
  <c r="K262" i="14"/>
  <c r="D262" i="14"/>
  <c r="K261" i="14"/>
  <c r="D261" i="14"/>
  <c r="K260" i="14"/>
  <c r="D260" i="14"/>
  <c r="K259" i="14"/>
  <c r="D259" i="14"/>
  <c r="K258" i="14"/>
  <c r="D258" i="14"/>
  <c r="K255" i="14"/>
  <c r="D255" i="14"/>
  <c r="K254" i="14"/>
  <c r="D254" i="14"/>
  <c r="K253" i="14"/>
  <c r="D253" i="14"/>
  <c r="K252" i="14"/>
  <c r="D252" i="14"/>
  <c r="K251" i="14"/>
  <c r="D251" i="14"/>
  <c r="K250" i="14"/>
  <c r="D250" i="14"/>
  <c r="K247" i="14"/>
  <c r="D247" i="14"/>
  <c r="K246" i="14"/>
  <c r="D246" i="14"/>
  <c r="K245" i="14"/>
  <c r="D245" i="14"/>
  <c r="K244" i="14"/>
  <c r="D244" i="14"/>
  <c r="D241" i="14" s="1"/>
  <c r="K243" i="14"/>
  <c r="D243" i="14"/>
  <c r="K242" i="14"/>
  <c r="K240" i="14"/>
  <c r="D240" i="14"/>
  <c r="K239" i="14"/>
  <c r="D239" i="14"/>
  <c r="K238" i="14"/>
  <c r="D238" i="14"/>
  <c r="K237" i="14"/>
  <c r="D237" i="14"/>
  <c r="K236" i="14"/>
  <c r="D236" i="14"/>
  <c r="K235" i="14"/>
  <c r="D235" i="14"/>
  <c r="D233" i="14" s="1"/>
  <c r="K232" i="14"/>
  <c r="D232" i="14"/>
  <c r="K231" i="14"/>
  <c r="D231" i="14"/>
  <c r="K230" i="14"/>
  <c r="D230" i="14"/>
  <c r="K229" i="14"/>
  <c r="D229" i="14"/>
  <c r="K228" i="14"/>
  <c r="D228" i="14"/>
  <c r="D226" i="14" s="1"/>
  <c r="K227" i="14"/>
  <c r="K225" i="14"/>
  <c r="D225" i="14"/>
  <c r="K224" i="14"/>
  <c r="D224" i="14"/>
  <c r="K223" i="14"/>
  <c r="D223" i="14"/>
  <c r="K222" i="14"/>
  <c r="D222" i="14"/>
  <c r="K221" i="14"/>
  <c r="D221" i="14"/>
  <c r="D218" i="14" s="1"/>
  <c r="K220" i="14"/>
  <c r="D220" i="14"/>
  <c r="K217" i="14"/>
  <c r="D217" i="14"/>
  <c r="K216" i="14"/>
  <c r="D216" i="14"/>
  <c r="K215" i="14"/>
  <c r="D215" i="14"/>
  <c r="K214" i="14"/>
  <c r="D214" i="14"/>
  <c r="K213" i="14"/>
  <c r="D213" i="14"/>
  <c r="D211" i="14" s="1"/>
  <c r="K212" i="14"/>
  <c r="K210" i="14"/>
  <c r="D210" i="14"/>
  <c r="K209" i="14"/>
  <c r="D209" i="14"/>
  <c r="K208" i="14"/>
  <c r="D208" i="14"/>
  <c r="K207" i="14"/>
  <c r="D207" i="14"/>
  <c r="K206" i="14"/>
  <c r="D206" i="14"/>
  <c r="D203" i="14" s="1"/>
  <c r="K205" i="14"/>
  <c r="D205" i="14"/>
  <c r="K202" i="14"/>
  <c r="D202" i="14"/>
  <c r="K201" i="14"/>
  <c r="D201" i="14"/>
  <c r="K200" i="14"/>
  <c r="D200" i="14"/>
  <c r="K199" i="14"/>
  <c r="D199" i="14"/>
  <c r="D196" i="14" s="1"/>
  <c r="K198" i="14"/>
  <c r="D198" i="14"/>
  <c r="K197" i="14"/>
  <c r="K195" i="14"/>
  <c r="D195" i="14"/>
  <c r="K194" i="14"/>
  <c r="D194" i="14"/>
  <c r="K193" i="14"/>
  <c r="D193" i="14"/>
  <c r="K192" i="14"/>
  <c r="D192" i="14"/>
  <c r="K191" i="14"/>
  <c r="D191" i="14"/>
  <c r="K190" i="14"/>
  <c r="D190" i="14"/>
  <c r="D188" i="14"/>
  <c r="K187" i="14"/>
  <c r="D187" i="14"/>
  <c r="K186" i="14"/>
  <c r="D186" i="14"/>
  <c r="D181" i="14" s="1"/>
  <c r="K185" i="14"/>
  <c r="D185" i="14"/>
  <c r="K184" i="14"/>
  <c r="D184" i="14"/>
  <c r="K183" i="14"/>
  <c r="D183" i="14"/>
  <c r="K182" i="14"/>
  <c r="K180" i="14"/>
  <c r="D180" i="14"/>
  <c r="K179" i="14"/>
  <c r="D179" i="14"/>
  <c r="K178" i="14"/>
  <c r="D178" i="14"/>
  <c r="K177" i="14"/>
  <c r="D177" i="14"/>
  <c r="K176" i="14"/>
  <c r="D176" i="14"/>
  <c r="K175" i="14"/>
  <c r="D175" i="14"/>
  <c r="D173" i="14" s="1"/>
  <c r="K172" i="14"/>
  <c r="D172" i="14"/>
  <c r="K171" i="14"/>
  <c r="D171" i="14"/>
  <c r="K170" i="14"/>
  <c r="D170" i="14"/>
  <c r="K169" i="14"/>
  <c r="D169" i="14"/>
  <c r="K168" i="14"/>
  <c r="D168" i="14"/>
  <c r="D166" i="14" s="1"/>
  <c r="K167" i="14"/>
  <c r="K165" i="14"/>
  <c r="D165" i="14"/>
  <c r="K164" i="14"/>
  <c r="D164" i="14"/>
  <c r="K163" i="14"/>
  <c r="D163" i="14"/>
  <c r="K162" i="14"/>
  <c r="D162" i="14"/>
  <c r="K161" i="14"/>
  <c r="D161" i="14"/>
  <c r="K160" i="14"/>
  <c r="D160" i="14"/>
  <c r="D158" i="14"/>
  <c r="K157" i="14"/>
  <c r="D157" i="14"/>
  <c r="K156" i="14"/>
  <c r="D156" i="14"/>
  <c r="K155" i="14"/>
  <c r="D155" i="14"/>
  <c r="K154" i="14"/>
  <c r="D154" i="14"/>
  <c r="K153" i="14"/>
  <c r="D153" i="14"/>
  <c r="D151" i="14" s="1"/>
  <c r="K152" i="14"/>
  <c r="K150" i="14"/>
  <c r="D150" i="14"/>
  <c r="K149" i="14"/>
  <c r="D149" i="14"/>
  <c r="K148" i="14"/>
  <c r="D148" i="14"/>
  <c r="K147" i="14"/>
  <c r="D147" i="14"/>
  <c r="K146" i="14"/>
  <c r="D146" i="14"/>
  <c r="K145" i="14"/>
  <c r="D145" i="14"/>
  <c r="D143" i="14" s="1"/>
  <c r="K142" i="14"/>
  <c r="D142" i="14"/>
  <c r="K141" i="14"/>
  <c r="D141" i="14"/>
  <c r="K140" i="14"/>
  <c r="D140" i="14"/>
  <c r="K139" i="14"/>
  <c r="D139" i="14"/>
  <c r="K138" i="14"/>
  <c r="D138" i="14"/>
  <c r="K137" i="14"/>
  <c r="D136" i="14"/>
  <c r="K135" i="14"/>
  <c r="D135" i="14"/>
  <c r="K134" i="14"/>
  <c r="D134" i="14"/>
  <c r="K133" i="14"/>
  <c r="D133" i="14"/>
  <c r="K132" i="14"/>
  <c r="D132" i="14"/>
  <c r="K131" i="14"/>
  <c r="D131" i="14"/>
  <c r="K130" i="14"/>
  <c r="D130" i="14"/>
  <c r="D128" i="14"/>
  <c r="K127" i="14"/>
  <c r="D127" i="14"/>
  <c r="K126" i="14"/>
  <c r="D126" i="14"/>
  <c r="K125" i="14"/>
  <c r="D125" i="14"/>
  <c r="K124" i="14"/>
  <c r="D124" i="14"/>
  <c r="D121" i="14" s="1"/>
  <c r="K123" i="14"/>
  <c r="D123" i="14"/>
  <c r="K122" i="14"/>
  <c r="K120" i="14"/>
  <c r="D120" i="14"/>
  <c r="K119" i="14"/>
  <c r="D119" i="14"/>
  <c r="K118" i="14"/>
  <c r="D118" i="14"/>
  <c r="K117" i="14"/>
  <c r="D117" i="14"/>
  <c r="K116" i="14"/>
  <c r="D116" i="14"/>
  <c r="K115" i="14"/>
  <c r="D115" i="14"/>
  <c r="D113" i="14" s="1"/>
  <c r="K112" i="14"/>
  <c r="D112" i="14"/>
  <c r="K111" i="14"/>
  <c r="D111" i="14"/>
  <c r="K110" i="14"/>
  <c r="D110" i="14"/>
  <c r="K109" i="14"/>
  <c r="D109" i="14"/>
  <c r="K108" i="14"/>
  <c r="D108" i="14"/>
  <c r="D106" i="14" s="1"/>
  <c r="K107" i="14"/>
  <c r="K105" i="14"/>
  <c r="D105" i="14"/>
  <c r="K104" i="14"/>
  <c r="D104" i="14"/>
  <c r="K103" i="14"/>
  <c r="D103" i="14"/>
  <c r="K102" i="14"/>
  <c r="D102" i="14"/>
  <c r="K101" i="14"/>
  <c r="D101" i="14"/>
  <c r="K100" i="14"/>
  <c r="D100" i="14"/>
  <c r="D98" i="14" s="1"/>
  <c r="K97" i="14"/>
  <c r="D97" i="14"/>
  <c r="K96" i="14"/>
  <c r="D96" i="14"/>
  <c r="K95" i="14"/>
  <c r="D95" i="14"/>
  <c r="K94" i="14"/>
  <c r="D94" i="14"/>
  <c r="K93" i="14"/>
  <c r="D93" i="14"/>
  <c r="D91" i="14" s="1"/>
  <c r="K92" i="14"/>
  <c r="K90" i="14"/>
  <c r="D90" i="14"/>
  <c r="K89" i="14"/>
  <c r="D89" i="14"/>
  <c r="K88" i="14"/>
  <c r="D88" i="14"/>
  <c r="K87" i="14"/>
  <c r="D87" i="14"/>
  <c r="K86" i="14"/>
  <c r="D86" i="14"/>
  <c r="K85" i="14"/>
  <c r="D85" i="14"/>
  <c r="K82" i="14"/>
  <c r="D82" i="14"/>
  <c r="K81" i="14"/>
  <c r="D81" i="14"/>
  <c r="K80" i="14"/>
  <c r="D80" i="14"/>
  <c r="K79" i="14"/>
  <c r="D79" i="14"/>
  <c r="K78" i="14"/>
  <c r="D78" i="14"/>
  <c r="K77" i="14"/>
  <c r="D76" i="14"/>
  <c r="K75" i="14"/>
  <c r="D75" i="14"/>
  <c r="K74" i="14"/>
  <c r="D74" i="14"/>
  <c r="K73" i="14"/>
  <c r="D73" i="14"/>
  <c r="K72" i="14"/>
  <c r="D72" i="14"/>
  <c r="K71" i="14"/>
  <c r="D71" i="14"/>
  <c r="K70" i="14"/>
  <c r="D70" i="14"/>
  <c r="K67" i="14"/>
  <c r="D67" i="14"/>
  <c r="K66" i="14"/>
  <c r="D66" i="14"/>
  <c r="D61" i="14" s="1"/>
  <c r="K65" i="14"/>
  <c r="D65" i="14"/>
  <c r="K64" i="14"/>
  <c r="D64" i="14"/>
  <c r="K63" i="14"/>
  <c r="D63" i="14"/>
  <c r="K62" i="14"/>
  <c r="K60" i="14"/>
  <c r="D60" i="14"/>
  <c r="K59" i="14"/>
  <c r="D59" i="14"/>
  <c r="K58" i="14"/>
  <c r="D58" i="14"/>
  <c r="K57" i="14"/>
  <c r="D57" i="14"/>
  <c r="K56" i="14"/>
  <c r="D56" i="14"/>
  <c r="K55" i="14"/>
  <c r="D55" i="14"/>
  <c r="K52" i="14"/>
  <c r="D52" i="14"/>
  <c r="K51" i="14"/>
  <c r="D51" i="14"/>
  <c r="K50" i="14"/>
  <c r="D50" i="14"/>
  <c r="K49" i="14"/>
  <c r="D49" i="14"/>
  <c r="K48" i="14"/>
  <c r="D48" i="14"/>
  <c r="D46" i="14" s="1"/>
  <c r="K47" i="14"/>
  <c r="K45" i="14"/>
  <c r="D45" i="14"/>
  <c r="K44" i="14"/>
  <c r="D44" i="14"/>
  <c r="K43" i="14"/>
  <c r="D43" i="14"/>
  <c r="K42" i="14"/>
  <c r="D42" i="14"/>
  <c r="K41" i="14"/>
  <c r="D41" i="14"/>
  <c r="K40" i="14"/>
  <c r="D40" i="14"/>
  <c r="K37" i="14"/>
  <c r="D37" i="14"/>
  <c r="K36" i="14"/>
  <c r="D36" i="14"/>
  <c r="K35" i="14"/>
  <c r="D35" i="14"/>
  <c r="K34" i="14"/>
  <c r="D34" i="14"/>
  <c r="K33" i="14"/>
  <c r="D33" i="14"/>
  <c r="D31" i="14" s="1"/>
  <c r="K32" i="14"/>
  <c r="K30" i="14"/>
  <c r="D30" i="14"/>
  <c r="K29" i="14"/>
  <c r="D29" i="14"/>
  <c r="K28" i="14"/>
  <c r="D28" i="14"/>
  <c r="K27" i="14"/>
  <c r="D27" i="14"/>
  <c r="K26" i="14"/>
  <c r="D26" i="14"/>
  <c r="K25" i="14"/>
  <c r="D25" i="14"/>
  <c r="K22" i="14"/>
  <c r="D22" i="14"/>
  <c r="K21" i="14"/>
  <c r="D21" i="14"/>
  <c r="K20" i="14"/>
  <c r="D20" i="14"/>
  <c r="K19" i="14"/>
  <c r="D19" i="14"/>
  <c r="D16" i="14" s="1"/>
  <c r="K18" i="14"/>
  <c r="D18" i="14"/>
  <c r="K17" i="14"/>
  <c r="K15" i="14"/>
  <c r="D15" i="14"/>
  <c r="K14" i="14"/>
  <c r="D14" i="14"/>
  <c r="K13" i="14"/>
  <c r="D13" i="14"/>
  <c r="K12" i="14"/>
  <c r="D12" i="14"/>
  <c r="K11" i="14"/>
  <c r="D11" i="14"/>
  <c r="K10" i="14"/>
  <c r="D10" i="14"/>
  <c r="D386" i="8"/>
  <c r="D332" i="8"/>
  <c r="K375" i="8"/>
  <c r="D375" i="8"/>
  <c r="K374" i="8"/>
  <c r="D374" i="8"/>
  <c r="K373" i="8"/>
  <c r="D373" i="8"/>
  <c r="K372" i="8"/>
  <c r="D372" i="8"/>
  <c r="K371" i="8"/>
  <c r="D371" i="8"/>
  <c r="K370" i="8"/>
  <c r="D370" i="8"/>
  <c r="K367" i="8"/>
  <c r="D367" i="8"/>
  <c r="K366" i="8"/>
  <c r="D366" i="8"/>
  <c r="K365" i="8"/>
  <c r="D365" i="8"/>
  <c r="K364" i="8"/>
  <c r="D364" i="8"/>
  <c r="K363" i="8"/>
  <c r="D363" i="8"/>
  <c r="K362" i="8"/>
  <c r="D362" i="8"/>
  <c r="K359" i="8"/>
  <c r="D359" i="8"/>
  <c r="K358" i="8"/>
  <c r="D358" i="8"/>
  <c r="K357" i="8"/>
  <c r="D357" i="8"/>
  <c r="K356" i="8"/>
  <c r="D356" i="8"/>
  <c r="K355" i="8"/>
  <c r="D355" i="8"/>
  <c r="K354" i="8"/>
  <c r="D354" i="8"/>
  <c r="K351" i="8"/>
  <c r="D351" i="8"/>
  <c r="K350" i="8"/>
  <c r="D350" i="8"/>
  <c r="K349" i="8"/>
  <c r="D349" i="8"/>
  <c r="K348" i="8"/>
  <c r="D348" i="8"/>
  <c r="K347" i="8"/>
  <c r="D347" i="8"/>
  <c r="K346" i="8"/>
  <c r="D346" i="8"/>
  <c r="K343" i="8"/>
  <c r="D343" i="8"/>
  <c r="K342" i="8"/>
  <c r="D342" i="8"/>
  <c r="K341" i="8"/>
  <c r="D341" i="8"/>
  <c r="K340" i="8"/>
  <c r="D340" i="8"/>
  <c r="K339" i="8"/>
  <c r="D339" i="8"/>
  <c r="K338" i="8"/>
  <c r="D338" i="8"/>
  <c r="K335" i="8"/>
  <c r="D335" i="8"/>
  <c r="K334" i="8"/>
  <c r="D334" i="8"/>
  <c r="K333" i="8"/>
  <c r="D333" i="8"/>
  <c r="K332" i="8"/>
  <c r="K331" i="8"/>
  <c r="D331" i="8"/>
  <c r="K330" i="8"/>
  <c r="D330" i="8"/>
  <c r="K327" i="8"/>
  <c r="D327" i="8"/>
  <c r="K326" i="8"/>
  <c r="D326" i="8"/>
  <c r="K325" i="8"/>
  <c r="D325" i="8"/>
  <c r="K324" i="8"/>
  <c r="D324" i="8"/>
  <c r="K323" i="8"/>
  <c r="D323" i="8"/>
  <c r="K322" i="8"/>
  <c r="D322" i="8"/>
  <c r="K319" i="8"/>
  <c r="D319" i="8"/>
  <c r="K318" i="8"/>
  <c r="D318" i="8"/>
  <c r="K317" i="8"/>
  <c r="D317" i="8"/>
  <c r="K316" i="8"/>
  <c r="D316" i="8"/>
  <c r="K315" i="8"/>
  <c r="D315" i="8"/>
  <c r="K314" i="8"/>
  <c r="D314" i="8"/>
  <c r="D308" i="8"/>
  <c r="K311" i="8"/>
  <c r="D311" i="8"/>
  <c r="K310" i="8"/>
  <c r="D310" i="8"/>
  <c r="K309" i="8"/>
  <c r="D309" i="8"/>
  <c r="K308" i="8"/>
  <c r="K307" i="8"/>
  <c r="D307" i="8"/>
  <c r="K306" i="8"/>
  <c r="D306" i="8"/>
  <c r="K303" i="8"/>
  <c r="D303" i="8"/>
  <c r="K302" i="8"/>
  <c r="D302" i="8"/>
  <c r="K301" i="8"/>
  <c r="D301" i="8"/>
  <c r="K300" i="8"/>
  <c r="D300" i="8"/>
  <c r="K299" i="8"/>
  <c r="D299" i="8"/>
  <c r="K298" i="8"/>
  <c r="D298" i="8"/>
  <c r="K295" i="8"/>
  <c r="D295" i="8"/>
  <c r="K294" i="8"/>
  <c r="D294" i="8"/>
  <c r="K293" i="8"/>
  <c r="D293" i="8"/>
  <c r="K292" i="8"/>
  <c r="D292" i="8"/>
  <c r="K291" i="8"/>
  <c r="D291" i="8"/>
  <c r="K290" i="8"/>
  <c r="D290" i="8"/>
  <c r="D285" i="8"/>
  <c r="K287" i="8"/>
  <c r="D287" i="8"/>
  <c r="K286" i="8"/>
  <c r="D286" i="8"/>
  <c r="K285" i="8"/>
  <c r="K284" i="8"/>
  <c r="D284" i="8"/>
  <c r="K283" i="8"/>
  <c r="D283" i="8"/>
  <c r="K282" i="8"/>
  <c r="D282" i="8"/>
  <c r="D277" i="8"/>
  <c r="K279" i="8"/>
  <c r="D279" i="8"/>
  <c r="K278" i="8"/>
  <c r="D278" i="8"/>
  <c r="K277" i="8"/>
  <c r="K276" i="8"/>
  <c r="D276" i="8"/>
  <c r="K275" i="8"/>
  <c r="D275" i="8"/>
  <c r="K274" i="8"/>
  <c r="D274" i="8"/>
  <c r="D267" i="8"/>
  <c r="D270" i="8"/>
  <c r="D261" i="8"/>
  <c r="D263" i="8"/>
  <c r="D262" i="8"/>
  <c r="D260" i="8"/>
  <c r="D259" i="8"/>
  <c r="D258" i="8"/>
  <c r="D252" i="8"/>
  <c r="K271" i="8"/>
  <c r="D271" i="8"/>
  <c r="K270" i="8"/>
  <c r="K269" i="8"/>
  <c r="D269" i="8"/>
  <c r="K268" i="8"/>
  <c r="D268" i="8"/>
  <c r="K267" i="8"/>
  <c r="K266" i="8"/>
  <c r="D266" i="8"/>
  <c r="E378" i="8"/>
  <c r="E380" i="8" s="1"/>
  <c r="F378" i="8"/>
  <c r="F380" i="8" s="1"/>
  <c r="G378" i="8"/>
  <c r="G380" i="8" s="1"/>
  <c r="H378" i="8"/>
  <c r="H380" i="8" s="1"/>
  <c r="I378" i="8"/>
  <c r="I380" i="8" s="1"/>
  <c r="J378" i="8"/>
  <c r="J380" i="8" s="1"/>
  <c r="D255" i="8"/>
  <c r="D254" i="8"/>
  <c r="D253" i="8"/>
  <c r="D251" i="8"/>
  <c r="K263" i="8"/>
  <c r="K262" i="8"/>
  <c r="K261" i="8"/>
  <c r="K260" i="8"/>
  <c r="K259" i="8"/>
  <c r="K258" i="8"/>
  <c r="D250" i="8"/>
  <c r="K247" i="8"/>
  <c r="D247" i="8"/>
  <c r="K246" i="8"/>
  <c r="D246" i="8"/>
  <c r="K245" i="8"/>
  <c r="D245" i="8"/>
  <c r="K244" i="8"/>
  <c r="D244" i="8"/>
  <c r="K243" i="8"/>
  <c r="D243" i="8"/>
  <c r="K242" i="8"/>
  <c r="K240" i="8"/>
  <c r="D240" i="8"/>
  <c r="K239" i="8"/>
  <c r="D239" i="8"/>
  <c r="K238" i="8"/>
  <c r="D238" i="8"/>
  <c r="K237" i="8"/>
  <c r="D237" i="8"/>
  <c r="K236" i="8"/>
  <c r="D236" i="8"/>
  <c r="K235" i="8"/>
  <c r="D235" i="8"/>
  <c r="K232" i="8"/>
  <c r="D232" i="8"/>
  <c r="K231" i="8"/>
  <c r="D231" i="8"/>
  <c r="K230" i="8"/>
  <c r="D230" i="8"/>
  <c r="K229" i="8"/>
  <c r="D229" i="8"/>
  <c r="K228" i="8"/>
  <c r="D228" i="8"/>
  <c r="K227" i="8"/>
  <c r="K225" i="8"/>
  <c r="D225" i="8"/>
  <c r="K224" i="8"/>
  <c r="D224" i="8"/>
  <c r="K223" i="8"/>
  <c r="D223" i="8"/>
  <c r="K222" i="8"/>
  <c r="D222" i="8"/>
  <c r="K221" i="8"/>
  <c r="D221" i="8"/>
  <c r="K220" i="8"/>
  <c r="D220" i="8"/>
  <c r="K217" i="8"/>
  <c r="D217" i="8"/>
  <c r="K216" i="8"/>
  <c r="D216" i="8"/>
  <c r="K215" i="8"/>
  <c r="D215" i="8"/>
  <c r="K214" i="8"/>
  <c r="D214" i="8"/>
  <c r="K213" i="8"/>
  <c r="D213" i="8"/>
  <c r="K212" i="8"/>
  <c r="K210" i="8"/>
  <c r="D210" i="8"/>
  <c r="K209" i="8"/>
  <c r="D209" i="8"/>
  <c r="K208" i="8"/>
  <c r="D208" i="8"/>
  <c r="K207" i="8"/>
  <c r="D207" i="8"/>
  <c r="K206" i="8"/>
  <c r="D206" i="8"/>
  <c r="K205" i="8"/>
  <c r="D205" i="8"/>
  <c r="K202" i="8"/>
  <c r="D202" i="8"/>
  <c r="K201" i="8"/>
  <c r="D201" i="8"/>
  <c r="K200" i="8"/>
  <c r="D200" i="8"/>
  <c r="K199" i="8"/>
  <c r="D199" i="8"/>
  <c r="K198" i="8"/>
  <c r="D198" i="8"/>
  <c r="K197" i="8"/>
  <c r="K195" i="8"/>
  <c r="D195" i="8"/>
  <c r="K194" i="8"/>
  <c r="D194" i="8"/>
  <c r="K193" i="8"/>
  <c r="D193" i="8"/>
  <c r="K192" i="8"/>
  <c r="D192" i="8"/>
  <c r="K191" i="8"/>
  <c r="D191" i="8"/>
  <c r="K190" i="8"/>
  <c r="D190" i="8"/>
  <c r="K187" i="8"/>
  <c r="D187" i="8"/>
  <c r="K186" i="8"/>
  <c r="D186" i="8"/>
  <c r="K185" i="8"/>
  <c r="D185" i="8"/>
  <c r="K184" i="8"/>
  <c r="D184" i="8"/>
  <c r="K183" i="8"/>
  <c r="D183" i="8"/>
  <c r="K182" i="8"/>
  <c r="K180" i="8"/>
  <c r="D180" i="8"/>
  <c r="K179" i="8"/>
  <c r="D179" i="8"/>
  <c r="K178" i="8"/>
  <c r="D178" i="8"/>
  <c r="K177" i="8"/>
  <c r="D177" i="8"/>
  <c r="K176" i="8"/>
  <c r="D176" i="8"/>
  <c r="K175" i="8"/>
  <c r="D175" i="8"/>
  <c r="K172" i="8"/>
  <c r="D172" i="8"/>
  <c r="K171" i="8"/>
  <c r="D171" i="8"/>
  <c r="K170" i="8"/>
  <c r="D170" i="8"/>
  <c r="K169" i="8"/>
  <c r="D169" i="8"/>
  <c r="K168" i="8"/>
  <c r="D168" i="8"/>
  <c r="K167" i="8"/>
  <c r="K165" i="8"/>
  <c r="D165" i="8"/>
  <c r="K164" i="8"/>
  <c r="D164" i="8"/>
  <c r="K163" i="8"/>
  <c r="D163" i="8"/>
  <c r="K162" i="8"/>
  <c r="D162" i="8"/>
  <c r="K161" i="8"/>
  <c r="D161" i="8"/>
  <c r="K160" i="8"/>
  <c r="D160" i="8"/>
  <c r="K157" i="8"/>
  <c r="D157" i="8"/>
  <c r="K156" i="8"/>
  <c r="D156" i="8"/>
  <c r="K155" i="8"/>
  <c r="D155" i="8"/>
  <c r="K154" i="8"/>
  <c r="D154" i="8"/>
  <c r="K153" i="8"/>
  <c r="D153" i="8"/>
  <c r="K152" i="8"/>
  <c r="K150" i="8"/>
  <c r="D150" i="8"/>
  <c r="K149" i="8"/>
  <c r="D149" i="8"/>
  <c r="K148" i="8"/>
  <c r="D148" i="8"/>
  <c r="K147" i="8"/>
  <c r="D147" i="8"/>
  <c r="K146" i="8"/>
  <c r="D146" i="8"/>
  <c r="K145" i="8"/>
  <c r="D145" i="8"/>
  <c r="K142" i="8"/>
  <c r="D142" i="8"/>
  <c r="K141" i="8"/>
  <c r="D141" i="8"/>
  <c r="K140" i="8"/>
  <c r="D140" i="8"/>
  <c r="K139" i="8"/>
  <c r="D139" i="8"/>
  <c r="K138" i="8"/>
  <c r="D138" i="8"/>
  <c r="K137" i="8"/>
  <c r="K135" i="8"/>
  <c r="D135" i="8"/>
  <c r="K134" i="8"/>
  <c r="D134" i="8"/>
  <c r="K133" i="8"/>
  <c r="D133" i="8"/>
  <c r="K132" i="8"/>
  <c r="D132" i="8"/>
  <c r="K131" i="8"/>
  <c r="D131" i="8"/>
  <c r="K130" i="8"/>
  <c r="D130" i="8"/>
  <c r="K127" i="8"/>
  <c r="D127" i="8"/>
  <c r="K126" i="8"/>
  <c r="D126" i="8"/>
  <c r="K125" i="8"/>
  <c r="D125" i="8"/>
  <c r="K124" i="8"/>
  <c r="D124" i="8"/>
  <c r="K123" i="8"/>
  <c r="D123" i="8"/>
  <c r="K122" i="8"/>
  <c r="K120" i="8"/>
  <c r="D120" i="8"/>
  <c r="K119" i="8"/>
  <c r="D119" i="8"/>
  <c r="K118" i="8"/>
  <c r="D118" i="8"/>
  <c r="K117" i="8"/>
  <c r="D117" i="8"/>
  <c r="K116" i="8"/>
  <c r="D116" i="8"/>
  <c r="K115" i="8"/>
  <c r="D115" i="8"/>
  <c r="K112" i="8"/>
  <c r="D112" i="8"/>
  <c r="K111" i="8"/>
  <c r="D111" i="8"/>
  <c r="K110" i="8"/>
  <c r="D110" i="8"/>
  <c r="K109" i="8"/>
  <c r="D109" i="8"/>
  <c r="K108" i="8"/>
  <c r="D108" i="8"/>
  <c r="K107" i="8"/>
  <c r="K105" i="8"/>
  <c r="D105" i="8"/>
  <c r="K104" i="8"/>
  <c r="D104" i="8"/>
  <c r="K103" i="8"/>
  <c r="D103" i="8"/>
  <c r="K102" i="8"/>
  <c r="D102" i="8"/>
  <c r="K101" i="8"/>
  <c r="D101" i="8"/>
  <c r="K100" i="8"/>
  <c r="D100" i="8"/>
  <c r="K97" i="8"/>
  <c r="D97" i="8"/>
  <c r="K96" i="8"/>
  <c r="D96" i="8"/>
  <c r="K95" i="8"/>
  <c r="D95" i="8"/>
  <c r="K94" i="8"/>
  <c r="D94" i="8"/>
  <c r="K93" i="8"/>
  <c r="D93" i="8"/>
  <c r="K92" i="8"/>
  <c r="K90" i="8"/>
  <c r="D90" i="8"/>
  <c r="K89" i="8"/>
  <c r="D89" i="8"/>
  <c r="K88" i="8"/>
  <c r="D88" i="8"/>
  <c r="K87" i="8"/>
  <c r="D87" i="8"/>
  <c r="K86" i="8"/>
  <c r="D86" i="8"/>
  <c r="K85" i="8"/>
  <c r="D85" i="8"/>
  <c r="K82" i="8"/>
  <c r="D82" i="8"/>
  <c r="K81" i="8"/>
  <c r="D81" i="8"/>
  <c r="K80" i="8"/>
  <c r="D80" i="8"/>
  <c r="K79" i="8"/>
  <c r="D79" i="8"/>
  <c r="K78" i="8"/>
  <c r="D78" i="8"/>
  <c r="K77" i="8"/>
  <c r="K75" i="8"/>
  <c r="D75" i="8"/>
  <c r="K74" i="8"/>
  <c r="D74" i="8"/>
  <c r="K73" i="8"/>
  <c r="D73" i="8"/>
  <c r="K72" i="8"/>
  <c r="D72" i="8"/>
  <c r="K71" i="8"/>
  <c r="D71" i="8"/>
  <c r="K70" i="8"/>
  <c r="D70" i="8"/>
  <c r="K67" i="8"/>
  <c r="D67" i="8"/>
  <c r="K66" i="8"/>
  <c r="D66" i="8"/>
  <c r="K65" i="8"/>
  <c r="D65" i="8"/>
  <c r="K64" i="8"/>
  <c r="D64" i="8"/>
  <c r="K63" i="8"/>
  <c r="D63" i="8"/>
  <c r="K62" i="8"/>
  <c r="K60" i="8"/>
  <c r="D60" i="8"/>
  <c r="K59" i="8"/>
  <c r="D59" i="8"/>
  <c r="K58" i="8"/>
  <c r="D58" i="8"/>
  <c r="K57" i="8"/>
  <c r="D57" i="8"/>
  <c r="K56" i="8"/>
  <c r="D56" i="8"/>
  <c r="K55" i="8"/>
  <c r="D55" i="8"/>
  <c r="K52" i="8"/>
  <c r="D52" i="8"/>
  <c r="K51" i="8"/>
  <c r="D51" i="8"/>
  <c r="K50" i="8"/>
  <c r="D50" i="8"/>
  <c r="K49" i="8"/>
  <c r="D49" i="8"/>
  <c r="K48" i="8"/>
  <c r="D48" i="8"/>
  <c r="K47" i="8"/>
  <c r="K45" i="8"/>
  <c r="D45" i="8"/>
  <c r="K44" i="8"/>
  <c r="D44" i="8"/>
  <c r="K43" i="8"/>
  <c r="D43" i="8"/>
  <c r="K42" i="8"/>
  <c r="D42" i="8"/>
  <c r="K41" i="8"/>
  <c r="D41" i="8"/>
  <c r="K40" i="8"/>
  <c r="D40" i="8"/>
  <c r="K37" i="8"/>
  <c r="D37" i="8"/>
  <c r="K36" i="8"/>
  <c r="D36" i="8"/>
  <c r="K35" i="8"/>
  <c r="D35" i="8"/>
  <c r="K34" i="8"/>
  <c r="D34" i="8"/>
  <c r="K33" i="8"/>
  <c r="D33" i="8"/>
  <c r="K32" i="8"/>
  <c r="K30" i="8"/>
  <c r="D30" i="8"/>
  <c r="K29" i="8"/>
  <c r="D29" i="8"/>
  <c r="K28" i="8"/>
  <c r="D28" i="8"/>
  <c r="K27" i="8"/>
  <c r="D27" i="8"/>
  <c r="K26" i="8"/>
  <c r="D26" i="8"/>
  <c r="K25" i="8"/>
  <c r="D25" i="8"/>
  <c r="D17" i="10"/>
  <c r="F16" i="10"/>
  <c r="D16" i="10"/>
  <c r="D31" i="26" l="1"/>
  <c r="D376" i="45"/>
  <c r="D61" i="23"/>
  <c r="D53" i="23"/>
  <c r="D38" i="23"/>
  <c r="D272" i="23"/>
  <c r="D61" i="19"/>
  <c r="D272" i="19"/>
  <c r="D264" i="19"/>
  <c r="D46" i="16"/>
  <c r="D61" i="16"/>
  <c r="D272" i="16"/>
  <c r="D264" i="16"/>
  <c r="D376" i="33"/>
  <c r="D38" i="14"/>
  <c r="D264" i="26"/>
  <c r="D272" i="26"/>
  <c r="D38" i="26"/>
  <c r="D376" i="44"/>
  <c r="D376" i="43"/>
  <c r="D376" i="36"/>
  <c r="D384" i="36" s="1"/>
  <c r="D376" i="35"/>
  <c r="D384" i="35" s="1"/>
  <c r="D376" i="34"/>
  <c r="D384" i="34" s="1"/>
  <c r="D288" i="23"/>
  <c r="H394" i="23"/>
  <c r="K376" i="19"/>
  <c r="D280" i="19"/>
  <c r="K376" i="16"/>
  <c r="D384" i="16" s="1"/>
  <c r="D280" i="16"/>
  <c r="D376" i="28"/>
  <c r="D384" i="28" s="1"/>
  <c r="D280" i="26"/>
  <c r="D288" i="26"/>
  <c r="D68" i="26"/>
  <c r="D83" i="26"/>
  <c r="D376" i="41"/>
  <c r="D376" i="37"/>
  <c r="E394" i="26"/>
  <c r="F394" i="26"/>
  <c r="G394" i="26"/>
  <c r="H394" i="26"/>
  <c r="K376" i="26"/>
  <c r="K378" i="26"/>
  <c r="E390" i="26"/>
  <c r="F390" i="26"/>
  <c r="G390" i="26"/>
  <c r="K376" i="14"/>
  <c r="D280" i="23"/>
  <c r="D264" i="23"/>
  <c r="D91" i="23"/>
  <c r="D83" i="23"/>
  <c r="D76" i="23"/>
  <c r="D68" i="23"/>
  <c r="D46" i="23"/>
  <c r="D31" i="23"/>
  <c r="D23" i="23"/>
  <c r="K378" i="23"/>
  <c r="F394" i="23"/>
  <c r="D16" i="23"/>
  <c r="K376" i="23"/>
  <c r="E391" i="23"/>
  <c r="E390" i="23"/>
  <c r="F391" i="23"/>
  <c r="E389" i="23"/>
  <c r="E392" i="23" s="1"/>
  <c r="E394" i="23" s="1"/>
  <c r="F390" i="23"/>
  <c r="G391" i="23"/>
  <c r="G390" i="23"/>
  <c r="G389" i="23"/>
  <c r="G392" i="23" s="1"/>
  <c r="G394" i="23" s="1"/>
  <c r="C392" i="23"/>
  <c r="D368" i="19"/>
  <c r="D368" i="16"/>
  <c r="K378" i="14"/>
  <c r="D360" i="14"/>
  <c r="D368" i="14"/>
  <c r="D83" i="19"/>
  <c r="H394" i="19"/>
  <c r="D91" i="19"/>
  <c r="D68" i="19"/>
  <c r="D76" i="19"/>
  <c r="D53" i="19"/>
  <c r="D46" i="19"/>
  <c r="D38" i="19"/>
  <c r="D31" i="19"/>
  <c r="D23" i="19"/>
  <c r="D16" i="19"/>
  <c r="K378" i="19"/>
  <c r="D8" i="19"/>
  <c r="E391" i="19"/>
  <c r="F391" i="19"/>
  <c r="E389" i="19"/>
  <c r="E392" i="19" s="1"/>
  <c r="E394" i="19" s="1"/>
  <c r="F390" i="19"/>
  <c r="G391" i="19"/>
  <c r="F389" i="19"/>
  <c r="F392" i="19" s="1"/>
  <c r="F394" i="19" s="1"/>
  <c r="G389" i="19"/>
  <c r="G392" i="19" s="1"/>
  <c r="G394" i="19" s="1"/>
  <c r="C392" i="19"/>
  <c r="D91" i="16"/>
  <c r="D83" i="16"/>
  <c r="D76" i="16"/>
  <c r="D68" i="16"/>
  <c r="D53" i="16"/>
  <c r="D38" i="16"/>
  <c r="D31" i="16"/>
  <c r="D23" i="16"/>
  <c r="H394" i="16"/>
  <c r="G394" i="16"/>
  <c r="E394" i="16"/>
  <c r="F394" i="16"/>
  <c r="K378" i="16"/>
  <c r="E391" i="16"/>
  <c r="F391" i="16"/>
  <c r="G391" i="16"/>
  <c r="D280" i="14"/>
  <c r="D264" i="14"/>
  <c r="D248" i="14"/>
  <c r="D288" i="14"/>
  <c r="D256" i="14"/>
  <c r="D68" i="14"/>
  <c r="D83" i="14"/>
  <c r="D53" i="14"/>
  <c r="D8" i="14"/>
  <c r="D23" i="14"/>
  <c r="H394" i="14"/>
  <c r="E394" i="14"/>
  <c r="E391" i="14"/>
  <c r="E390" i="14"/>
  <c r="F391" i="14"/>
  <c r="F389" i="14"/>
  <c r="F392" i="14" s="1"/>
  <c r="F394" i="14" s="1"/>
  <c r="G390" i="14"/>
  <c r="G389" i="14"/>
  <c r="G392" i="14" s="1"/>
  <c r="G394" i="14" s="1"/>
  <c r="C392" i="14"/>
  <c r="D328" i="8"/>
  <c r="D336" i="8"/>
  <c r="D368" i="8"/>
  <c r="D352" i="8"/>
  <c r="D344" i="8"/>
  <c r="D320" i="8"/>
  <c r="D360" i="8"/>
  <c r="D312" i="8"/>
  <c r="D304" i="8"/>
  <c r="D296" i="8"/>
  <c r="D288" i="8"/>
  <c r="D248" i="8"/>
  <c r="D280" i="8"/>
  <c r="D272" i="8"/>
  <c r="D264" i="8"/>
  <c r="K378" i="8"/>
  <c r="D384" i="8" s="1"/>
  <c r="D256" i="8"/>
  <c r="D211" i="8"/>
  <c r="D151" i="8"/>
  <c r="D181" i="8"/>
  <c r="D76" i="8"/>
  <c r="D83" i="8"/>
  <c r="D106" i="8"/>
  <c r="D173" i="8"/>
  <c r="D218" i="8"/>
  <c r="D68" i="8"/>
  <c r="D166" i="8"/>
  <c r="D203" i="8"/>
  <c r="D233" i="8"/>
  <c r="D136" i="8"/>
  <c r="D188" i="8"/>
  <c r="D143" i="8"/>
  <c r="D158" i="8"/>
  <c r="D91" i="8"/>
  <c r="D128" i="8"/>
  <c r="D241" i="8"/>
  <c r="D98" i="8"/>
  <c r="D196" i="8"/>
  <c r="D226" i="8"/>
  <c r="D113" i="8"/>
  <c r="D121" i="8"/>
  <c r="D61" i="8"/>
  <c r="D53" i="8"/>
  <c r="D46" i="8"/>
  <c r="D31" i="8"/>
  <c r="D38" i="8"/>
  <c r="D23" i="8"/>
  <c r="D22" i="8"/>
  <c r="D21" i="8"/>
  <c r="D20" i="8"/>
  <c r="D19" i="8"/>
  <c r="D18" i="8"/>
  <c r="K250" i="8"/>
  <c r="D10" i="8"/>
  <c r="D376" i="14" l="1"/>
  <c r="D384" i="14" s="1"/>
  <c r="D376" i="16"/>
  <c r="D376" i="26"/>
  <c r="D384" i="26" s="1"/>
  <c r="D376" i="23"/>
  <c r="D384" i="23" s="1"/>
  <c r="D376" i="19"/>
  <c r="D384" i="19" s="1"/>
  <c r="D11" i="8"/>
  <c r="D15" i="8"/>
  <c r="D14" i="8"/>
  <c r="D13" i="8"/>
  <c r="D12" i="8"/>
  <c r="D8" i="8" l="1"/>
  <c r="D16" i="8"/>
  <c r="J394" i="8"/>
  <c r="I394" i="8"/>
  <c r="K18" i="8"/>
  <c r="K19" i="8"/>
  <c r="K20" i="8"/>
  <c r="K10" i="8"/>
  <c r="K11" i="8"/>
  <c r="K12" i="8"/>
  <c r="K251" i="8"/>
  <c r="D391" i="8"/>
  <c r="D389" i="8"/>
  <c r="C391" i="8"/>
  <c r="E391" i="8" s="1"/>
  <c r="C390" i="8"/>
  <c r="H390" i="8" s="1"/>
  <c r="B390" i="8"/>
  <c r="C389" i="8"/>
  <c r="F389" i="8" s="1"/>
  <c r="F392" i="8" s="1"/>
  <c r="B391" i="8"/>
  <c r="D390" i="8"/>
  <c r="B389" i="8"/>
  <c r="F404" i="8"/>
  <c r="I404" i="8"/>
  <c r="H404" i="8"/>
  <c r="J404" i="8"/>
  <c r="G404" i="8"/>
  <c r="E404" i="8"/>
  <c r="K17" i="8"/>
  <c r="K21" i="8"/>
  <c r="K22" i="8"/>
  <c r="K252" i="8"/>
  <c r="K253" i="8"/>
  <c r="K254" i="8"/>
  <c r="K255" i="8"/>
  <c r="K13" i="8"/>
  <c r="K14" i="8"/>
  <c r="K15" i="8"/>
  <c r="D376" i="8" l="1"/>
  <c r="K376" i="8"/>
  <c r="F394" i="8"/>
  <c r="G406" i="8"/>
  <c r="E390" i="8"/>
  <c r="G390" i="8"/>
  <c r="H391" i="8"/>
  <c r="F391" i="8"/>
  <c r="F390" i="8"/>
  <c r="G391" i="8"/>
  <c r="E389" i="8"/>
  <c r="E392" i="8" s="1"/>
  <c r="E394" i="8" s="1"/>
  <c r="C392" i="8"/>
  <c r="H389" i="8"/>
  <c r="H392" i="8" s="1"/>
  <c r="H394" i="8" s="1"/>
  <c r="G389" i="8"/>
  <c r="G392" i="8" s="1"/>
  <c r="G39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00000000-0006-0000-0100-000001000000}">
      <text>
        <r>
          <rPr>
            <b/>
            <sz val="9"/>
            <color indexed="81"/>
            <rFont val="Tahoma"/>
            <family val="2"/>
          </rPr>
          <t>Tennis Australia:</t>
        </r>
        <r>
          <rPr>
            <sz val="9"/>
            <color indexed="81"/>
            <rFont val="Tahoma"/>
            <family val="2"/>
          </rPr>
          <t xml:space="preserve">
Daily Allowance $170
Meals $16</t>
        </r>
      </text>
    </comment>
    <comment ref="C400" authorId="0" shapeId="0" xr:uid="{00000000-0006-0000-0100-000002000000}">
      <text>
        <r>
          <rPr>
            <b/>
            <sz val="9"/>
            <color indexed="81"/>
            <rFont val="Tahoma"/>
            <family val="2"/>
          </rPr>
          <t xml:space="preserve">Tennis Australia:
</t>
        </r>
        <r>
          <rPr>
            <sz val="9"/>
            <color indexed="81"/>
            <rFont val="Tahoma"/>
            <family val="2"/>
          </rPr>
          <t xml:space="preserve">Daily Allowance $117
Meals $16
</t>
        </r>
      </text>
    </comment>
    <comment ref="C401" authorId="0" shapeId="0" xr:uid="{00000000-0006-0000-0100-000003000000}">
      <text>
        <r>
          <rPr>
            <b/>
            <sz val="9"/>
            <color indexed="81"/>
            <rFont val="Tahoma"/>
            <family val="2"/>
          </rPr>
          <t>Tennis Australia:</t>
        </r>
        <r>
          <rPr>
            <sz val="9"/>
            <color indexed="81"/>
            <rFont val="Tahoma"/>
            <family val="2"/>
          </rPr>
          <t xml:space="preserve">
Daily Allowance $108
Meals $16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52AD1EDB-EA42-42E5-8C41-8939754F8700}">
      <text>
        <r>
          <rPr>
            <b/>
            <sz val="9"/>
            <color indexed="81"/>
            <rFont val="Tahoma"/>
            <family val="2"/>
          </rPr>
          <t>Tennis Australia:</t>
        </r>
        <r>
          <rPr>
            <sz val="9"/>
            <color indexed="81"/>
            <rFont val="Tahoma"/>
            <family val="2"/>
          </rPr>
          <t xml:space="preserve">
Daily Allowance $170
Meals $16</t>
        </r>
      </text>
    </comment>
    <comment ref="C400" authorId="0" shapeId="0" xr:uid="{DEB9DB19-D868-4FE7-B51E-9C4C878274ED}">
      <text>
        <r>
          <rPr>
            <b/>
            <sz val="9"/>
            <color indexed="81"/>
            <rFont val="Tahoma"/>
            <family val="2"/>
          </rPr>
          <t xml:space="preserve">Tennis Australia:
</t>
        </r>
        <r>
          <rPr>
            <sz val="9"/>
            <color indexed="81"/>
            <rFont val="Tahoma"/>
            <family val="2"/>
          </rPr>
          <t xml:space="preserve">Daily Allowance $117
Meals $16
</t>
        </r>
      </text>
    </comment>
    <comment ref="C401" authorId="0" shapeId="0" xr:uid="{F4C4A390-6DAF-4A66-B669-D7D25D3CB526}">
      <text>
        <r>
          <rPr>
            <b/>
            <sz val="9"/>
            <color indexed="81"/>
            <rFont val="Tahoma"/>
            <family val="2"/>
          </rPr>
          <t>Tennis Australia:</t>
        </r>
        <r>
          <rPr>
            <sz val="9"/>
            <color indexed="81"/>
            <rFont val="Tahoma"/>
            <family val="2"/>
          </rPr>
          <t xml:space="preserve">
Daily Allowance $108
Meals $16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A8335611-C6B9-4E03-AD09-6DD9A914583C}">
      <text>
        <r>
          <rPr>
            <b/>
            <sz val="9"/>
            <color indexed="81"/>
            <rFont val="Tahoma"/>
            <family val="2"/>
          </rPr>
          <t>Tennis Australia:</t>
        </r>
        <r>
          <rPr>
            <sz val="9"/>
            <color indexed="81"/>
            <rFont val="Tahoma"/>
            <family val="2"/>
          </rPr>
          <t xml:space="preserve">
Daily Allowance $170
Meals $16</t>
        </r>
      </text>
    </comment>
    <comment ref="C400" authorId="0" shapeId="0" xr:uid="{66E349B5-7695-4E85-8ECB-FF00B3630467}">
      <text>
        <r>
          <rPr>
            <b/>
            <sz val="9"/>
            <color indexed="81"/>
            <rFont val="Tahoma"/>
            <family val="2"/>
          </rPr>
          <t xml:space="preserve">Tennis Australia:
</t>
        </r>
        <r>
          <rPr>
            <sz val="9"/>
            <color indexed="81"/>
            <rFont val="Tahoma"/>
            <family val="2"/>
          </rPr>
          <t xml:space="preserve">Daily Allowance $117
Meals $16
</t>
        </r>
      </text>
    </comment>
    <comment ref="C401" authorId="0" shapeId="0" xr:uid="{978DAD1C-F47E-48AB-8776-BF3955BEB61A}">
      <text>
        <r>
          <rPr>
            <b/>
            <sz val="9"/>
            <color indexed="81"/>
            <rFont val="Tahoma"/>
            <family val="2"/>
          </rPr>
          <t>Tennis Australia:</t>
        </r>
        <r>
          <rPr>
            <sz val="9"/>
            <color indexed="81"/>
            <rFont val="Tahoma"/>
            <family val="2"/>
          </rPr>
          <t xml:space="preserve">
Daily Allowance $108
Meals $16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D4C0AE65-21F7-4085-83C1-CDEA02562254}">
      <text>
        <r>
          <rPr>
            <b/>
            <sz val="9"/>
            <color indexed="81"/>
            <rFont val="Tahoma"/>
            <family val="2"/>
          </rPr>
          <t>Tennis Australia:</t>
        </r>
        <r>
          <rPr>
            <sz val="9"/>
            <color indexed="81"/>
            <rFont val="Tahoma"/>
            <family val="2"/>
          </rPr>
          <t xml:space="preserve">
Daily Allowance $170
Meals $16</t>
        </r>
      </text>
    </comment>
    <comment ref="C400" authorId="0" shapeId="0" xr:uid="{7E75EA50-83FD-45FB-BC17-09F1635FE52B}">
      <text>
        <r>
          <rPr>
            <b/>
            <sz val="9"/>
            <color indexed="81"/>
            <rFont val="Tahoma"/>
            <family val="2"/>
          </rPr>
          <t xml:space="preserve">Tennis Australia:
</t>
        </r>
        <r>
          <rPr>
            <sz val="9"/>
            <color indexed="81"/>
            <rFont val="Tahoma"/>
            <family val="2"/>
          </rPr>
          <t xml:space="preserve">Daily Allowance $117
Meals $16
</t>
        </r>
      </text>
    </comment>
    <comment ref="C401" authorId="0" shapeId="0" xr:uid="{DE87EE57-2499-4F44-A5A1-308380B7FFE8}">
      <text>
        <r>
          <rPr>
            <b/>
            <sz val="9"/>
            <color indexed="81"/>
            <rFont val="Tahoma"/>
            <family val="2"/>
          </rPr>
          <t>Tennis Australia:</t>
        </r>
        <r>
          <rPr>
            <sz val="9"/>
            <color indexed="81"/>
            <rFont val="Tahoma"/>
            <family val="2"/>
          </rPr>
          <t xml:space="preserve">
Daily Allowance $108
Meals $16</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6A9BF757-8444-47D6-A6BD-8F4DE8F910FE}">
      <text>
        <r>
          <rPr>
            <b/>
            <sz val="9"/>
            <color indexed="81"/>
            <rFont val="Tahoma"/>
            <family val="2"/>
          </rPr>
          <t>Tennis Australia:</t>
        </r>
        <r>
          <rPr>
            <sz val="9"/>
            <color indexed="81"/>
            <rFont val="Tahoma"/>
            <family val="2"/>
          </rPr>
          <t xml:space="preserve">
Daily Allowance $170
Meals $16</t>
        </r>
      </text>
    </comment>
    <comment ref="C400" authorId="0" shapeId="0" xr:uid="{1B5AAE32-64F9-48BC-B824-28740487DFBF}">
      <text>
        <r>
          <rPr>
            <b/>
            <sz val="9"/>
            <color indexed="81"/>
            <rFont val="Tahoma"/>
            <family val="2"/>
          </rPr>
          <t xml:space="preserve">Tennis Australia:
</t>
        </r>
        <r>
          <rPr>
            <sz val="9"/>
            <color indexed="81"/>
            <rFont val="Tahoma"/>
            <family val="2"/>
          </rPr>
          <t xml:space="preserve">Daily Allowance $117
Meals $16
</t>
        </r>
      </text>
    </comment>
    <comment ref="C401" authorId="0" shapeId="0" xr:uid="{683C8641-3895-45F8-A467-7ABD9268FADA}">
      <text>
        <r>
          <rPr>
            <b/>
            <sz val="9"/>
            <color indexed="81"/>
            <rFont val="Tahoma"/>
            <family val="2"/>
          </rPr>
          <t>Tennis Australia:</t>
        </r>
        <r>
          <rPr>
            <sz val="9"/>
            <color indexed="81"/>
            <rFont val="Tahoma"/>
            <family val="2"/>
          </rPr>
          <t xml:space="preserve">
Daily Allowance $108
Meals $16</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3E899820-27D5-46B4-89BB-DF2F17B356AF}">
      <text>
        <r>
          <rPr>
            <b/>
            <sz val="9"/>
            <color indexed="81"/>
            <rFont val="Tahoma"/>
            <family val="2"/>
          </rPr>
          <t>Tennis Australia:</t>
        </r>
        <r>
          <rPr>
            <sz val="9"/>
            <color indexed="81"/>
            <rFont val="Tahoma"/>
            <family val="2"/>
          </rPr>
          <t xml:space="preserve">
Daily Allowance $170
Meals $16</t>
        </r>
      </text>
    </comment>
    <comment ref="C400" authorId="0" shapeId="0" xr:uid="{0BCE98C2-0892-4EA6-8EEE-9CF27FC74942}">
      <text>
        <r>
          <rPr>
            <b/>
            <sz val="9"/>
            <color indexed="81"/>
            <rFont val="Tahoma"/>
            <family val="2"/>
          </rPr>
          <t xml:space="preserve">Tennis Australia:
</t>
        </r>
        <r>
          <rPr>
            <sz val="9"/>
            <color indexed="81"/>
            <rFont val="Tahoma"/>
            <family val="2"/>
          </rPr>
          <t xml:space="preserve">Daily Allowance $117
Meals $16
</t>
        </r>
      </text>
    </comment>
    <comment ref="C401" authorId="0" shapeId="0" xr:uid="{39746CF9-F1F1-40CF-93CD-FD6B2E52373A}">
      <text>
        <r>
          <rPr>
            <b/>
            <sz val="9"/>
            <color indexed="81"/>
            <rFont val="Tahoma"/>
            <family val="2"/>
          </rPr>
          <t>Tennis Australia:</t>
        </r>
        <r>
          <rPr>
            <sz val="9"/>
            <color indexed="81"/>
            <rFont val="Tahoma"/>
            <family val="2"/>
          </rPr>
          <t xml:space="preserve">
Daily Allowance $108
Meals $16</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8CC91AB1-2358-400D-BE7A-C316EA46145D}">
      <text>
        <r>
          <rPr>
            <b/>
            <sz val="9"/>
            <color indexed="81"/>
            <rFont val="Tahoma"/>
            <family val="2"/>
          </rPr>
          <t>Tennis Australia:</t>
        </r>
        <r>
          <rPr>
            <sz val="9"/>
            <color indexed="81"/>
            <rFont val="Tahoma"/>
            <family val="2"/>
          </rPr>
          <t xml:space="preserve">
Daily Allowance $170
Meals $16</t>
        </r>
      </text>
    </comment>
    <comment ref="C400" authorId="0" shapeId="0" xr:uid="{1C45A20D-FA33-4943-8F9A-6AE90566FF18}">
      <text>
        <r>
          <rPr>
            <b/>
            <sz val="9"/>
            <color indexed="81"/>
            <rFont val="Tahoma"/>
            <family val="2"/>
          </rPr>
          <t xml:space="preserve">Tennis Australia:
</t>
        </r>
        <r>
          <rPr>
            <sz val="9"/>
            <color indexed="81"/>
            <rFont val="Tahoma"/>
            <family val="2"/>
          </rPr>
          <t xml:space="preserve">Daily Allowance $117
Meals $16
</t>
        </r>
      </text>
    </comment>
    <comment ref="C401" authorId="0" shapeId="0" xr:uid="{68F90909-4B36-469D-B6F5-95802F9EE497}">
      <text>
        <r>
          <rPr>
            <b/>
            <sz val="9"/>
            <color indexed="81"/>
            <rFont val="Tahoma"/>
            <family val="2"/>
          </rPr>
          <t>Tennis Australia:</t>
        </r>
        <r>
          <rPr>
            <sz val="9"/>
            <color indexed="81"/>
            <rFont val="Tahoma"/>
            <family val="2"/>
          </rPr>
          <t xml:space="preserve">
Daily Allowance $108
Meals $16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81CE6682-D851-4494-B235-A118F982BABA}">
      <text>
        <r>
          <rPr>
            <b/>
            <sz val="9"/>
            <color indexed="81"/>
            <rFont val="Tahoma"/>
            <family val="2"/>
          </rPr>
          <t>Tennis Australia:</t>
        </r>
        <r>
          <rPr>
            <sz val="9"/>
            <color indexed="81"/>
            <rFont val="Tahoma"/>
            <family val="2"/>
          </rPr>
          <t xml:space="preserve">
Daily Allowance $170
Meals $16</t>
        </r>
      </text>
    </comment>
    <comment ref="C400" authorId="0" shapeId="0" xr:uid="{44763D89-0B05-49CB-B37D-C93F202CBD63}">
      <text>
        <r>
          <rPr>
            <b/>
            <sz val="9"/>
            <color indexed="81"/>
            <rFont val="Tahoma"/>
            <family val="2"/>
          </rPr>
          <t xml:space="preserve">Tennis Australia:
</t>
        </r>
        <r>
          <rPr>
            <sz val="9"/>
            <color indexed="81"/>
            <rFont val="Tahoma"/>
            <family val="2"/>
          </rPr>
          <t xml:space="preserve">Daily Allowance $117
Meals $16
</t>
        </r>
      </text>
    </comment>
    <comment ref="C401" authorId="0" shapeId="0" xr:uid="{36A60C99-002F-4E21-9AA3-E993CFB12867}">
      <text>
        <r>
          <rPr>
            <b/>
            <sz val="9"/>
            <color indexed="81"/>
            <rFont val="Tahoma"/>
            <family val="2"/>
          </rPr>
          <t>Tennis Australia:</t>
        </r>
        <r>
          <rPr>
            <sz val="9"/>
            <color indexed="81"/>
            <rFont val="Tahoma"/>
            <family val="2"/>
          </rPr>
          <t xml:space="preserve">
Daily Allowance $108
Meals $16</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22F032EA-DECD-4A8B-9C8C-04791129DDE0}">
      <text>
        <r>
          <rPr>
            <b/>
            <sz val="9"/>
            <color indexed="81"/>
            <rFont val="Tahoma"/>
            <family val="2"/>
          </rPr>
          <t>Tennis Australia:</t>
        </r>
        <r>
          <rPr>
            <sz val="9"/>
            <color indexed="81"/>
            <rFont val="Tahoma"/>
            <family val="2"/>
          </rPr>
          <t xml:space="preserve">
Daily Allowance $170
Meals $16</t>
        </r>
      </text>
    </comment>
    <comment ref="C400" authorId="0" shapeId="0" xr:uid="{89A1F5DC-C596-472B-A5CC-F146DEB6488F}">
      <text>
        <r>
          <rPr>
            <b/>
            <sz val="9"/>
            <color indexed="81"/>
            <rFont val="Tahoma"/>
            <family val="2"/>
          </rPr>
          <t xml:space="preserve">Tennis Australia:
</t>
        </r>
        <r>
          <rPr>
            <sz val="9"/>
            <color indexed="81"/>
            <rFont val="Tahoma"/>
            <family val="2"/>
          </rPr>
          <t xml:space="preserve">Daily Allowance $117
Meals $16
</t>
        </r>
      </text>
    </comment>
    <comment ref="C401" authorId="0" shapeId="0" xr:uid="{17DD29B2-948C-4574-84E4-9F58EF811FE3}">
      <text>
        <r>
          <rPr>
            <b/>
            <sz val="9"/>
            <color indexed="81"/>
            <rFont val="Tahoma"/>
            <family val="2"/>
          </rPr>
          <t>Tennis Australia:</t>
        </r>
        <r>
          <rPr>
            <sz val="9"/>
            <color indexed="81"/>
            <rFont val="Tahoma"/>
            <family val="2"/>
          </rPr>
          <t xml:space="preserve">
Daily Allowance $108
Meals $16</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F60FE061-8C86-4D93-8CBC-2A3D205ACA67}">
      <text>
        <r>
          <rPr>
            <b/>
            <sz val="9"/>
            <color indexed="81"/>
            <rFont val="Tahoma"/>
            <family val="2"/>
          </rPr>
          <t>Tennis Australia:</t>
        </r>
        <r>
          <rPr>
            <sz val="9"/>
            <color indexed="81"/>
            <rFont val="Tahoma"/>
            <family val="2"/>
          </rPr>
          <t xml:space="preserve">
Daily Allowance $170
Meals $16</t>
        </r>
      </text>
    </comment>
    <comment ref="C400" authorId="0" shapeId="0" xr:uid="{A5CE492B-D728-457E-9F1D-FD21C323DC47}">
      <text>
        <r>
          <rPr>
            <b/>
            <sz val="9"/>
            <color indexed="81"/>
            <rFont val="Tahoma"/>
            <family val="2"/>
          </rPr>
          <t xml:space="preserve">Tennis Australia:
</t>
        </r>
        <r>
          <rPr>
            <sz val="9"/>
            <color indexed="81"/>
            <rFont val="Tahoma"/>
            <family val="2"/>
          </rPr>
          <t xml:space="preserve">Daily Allowance $117
Meals $16
</t>
        </r>
      </text>
    </comment>
    <comment ref="C401" authorId="0" shapeId="0" xr:uid="{D2594BCE-7229-4D8E-B59E-F5B93F505D11}">
      <text>
        <r>
          <rPr>
            <b/>
            <sz val="9"/>
            <color indexed="81"/>
            <rFont val="Tahoma"/>
            <family val="2"/>
          </rPr>
          <t>Tennis Australia:</t>
        </r>
        <r>
          <rPr>
            <sz val="9"/>
            <color indexed="81"/>
            <rFont val="Tahoma"/>
            <family val="2"/>
          </rPr>
          <t xml:space="preserve">
Daily Allowance $108
Meals $16</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7901514B-3079-48AD-AD0C-7352043D2F63}">
      <text>
        <r>
          <rPr>
            <b/>
            <sz val="9"/>
            <color indexed="81"/>
            <rFont val="Tahoma"/>
            <family val="2"/>
          </rPr>
          <t>Tennis Australia:</t>
        </r>
        <r>
          <rPr>
            <sz val="9"/>
            <color indexed="81"/>
            <rFont val="Tahoma"/>
            <family val="2"/>
          </rPr>
          <t xml:space="preserve">
Daily Allowance $170
Meals $16</t>
        </r>
      </text>
    </comment>
    <comment ref="C400" authorId="0" shapeId="0" xr:uid="{52A41AB0-7170-4C37-A918-9B6A9BA1B635}">
      <text>
        <r>
          <rPr>
            <b/>
            <sz val="9"/>
            <color indexed="81"/>
            <rFont val="Tahoma"/>
            <family val="2"/>
          </rPr>
          <t xml:space="preserve">Tennis Australia:
</t>
        </r>
        <r>
          <rPr>
            <sz val="9"/>
            <color indexed="81"/>
            <rFont val="Tahoma"/>
            <family val="2"/>
          </rPr>
          <t xml:space="preserve">Daily Allowance $117
Meals $16
</t>
        </r>
      </text>
    </comment>
    <comment ref="C401" authorId="0" shapeId="0" xr:uid="{CE096B51-FEFF-41CA-923F-446D1EA1C8A4}">
      <text>
        <r>
          <rPr>
            <b/>
            <sz val="9"/>
            <color indexed="81"/>
            <rFont val="Tahoma"/>
            <family val="2"/>
          </rPr>
          <t>Tennis Australia:</t>
        </r>
        <r>
          <rPr>
            <sz val="9"/>
            <color indexed="81"/>
            <rFont val="Tahoma"/>
            <family val="2"/>
          </rPr>
          <t xml:space="preserve">
Daily Allowance $108
Meals $16</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B9E777C6-798F-48C0-A3EF-070166F127E1}">
      <text>
        <r>
          <rPr>
            <b/>
            <sz val="9"/>
            <color indexed="81"/>
            <rFont val="Tahoma"/>
            <family val="2"/>
          </rPr>
          <t>Tennis Australia:</t>
        </r>
        <r>
          <rPr>
            <sz val="9"/>
            <color indexed="81"/>
            <rFont val="Tahoma"/>
            <family val="2"/>
          </rPr>
          <t xml:space="preserve">
Daily Allowance $170
Meals $16</t>
        </r>
      </text>
    </comment>
    <comment ref="C400" authorId="0" shapeId="0" xr:uid="{85E8417E-1C4F-49A3-BC2A-EF04841E443F}">
      <text>
        <r>
          <rPr>
            <b/>
            <sz val="9"/>
            <color indexed="81"/>
            <rFont val="Tahoma"/>
            <family val="2"/>
          </rPr>
          <t xml:space="preserve">Tennis Australia:
</t>
        </r>
        <r>
          <rPr>
            <sz val="9"/>
            <color indexed="81"/>
            <rFont val="Tahoma"/>
            <family val="2"/>
          </rPr>
          <t xml:space="preserve">Daily Allowance $117
Meals $16
</t>
        </r>
      </text>
    </comment>
    <comment ref="C401" authorId="0" shapeId="0" xr:uid="{21CAC088-6000-4D97-89A1-E940FB278B28}">
      <text>
        <r>
          <rPr>
            <b/>
            <sz val="9"/>
            <color indexed="81"/>
            <rFont val="Tahoma"/>
            <family val="2"/>
          </rPr>
          <t>Tennis Australia:</t>
        </r>
        <r>
          <rPr>
            <sz val="9"/>
            <color indexed="81"/>
            <rFont val="Tahoma"/>
            <family val="2"/>
          </rPr>
          <t xml:space="preserve">
Daily Allowance $108
Meals $16</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C3535E05-A7BD-481C-A2D5-AB174767D908}">
      <text>
        <r>
          <rPr>
            <b/>
            <sz val="9"/>
            <color indexed="81"/>
            <rFont val="Tahoma"/>
            <family val="2"/>
          </rPr>
          <t>Tennis Australia:</t>
        </r>
        <r>
          <rPr>
            <sz val="9"/>
            <color indexed="81"/>
            <rFont val="Tahoma"/>
            <family val="2"/>
          </rPr>
          <t xml:space="preserve">
Daily Allowance $170
Meals $16</t>
        </r>
      </text>
    </comment>
    <comment ref="C400" authorId="0" shapeId="0" xr:uid="{9FFA4EFD-4A89-4A4D-B232-347438C5BFBB}">
      <text>
        <r>
          <rPr>
            <b/>
            <sz val="9"/>
            <color indexed="81"/>
            <rFont val="Tahoma"/>
            <family val="2"/>
          </rPr>
          <t xml:space="preserve">Tennis Australia:
</t>
        </r>
        <r>
          <rPr>
            <sz val="9"/>
            <color indexed="81"/>
            <rFont val="Tahoma"/>
            <family val="2"/>
          </rPr>
          <t xml:space="preserve">Daily Allowance $117
Meals $16
</t>
        </r>
      </text>
    </comment>
    <comment ref="C401" authorId="0" shapeId="0" xr:uid="{19CA85D8-5732-4E44-8AB8-AECC03811103}">
      <text>
        <r>
          <rPr>
            <b/>
            <sz val="9"/>
            <color indexed="81"/>
            <rFont val="Tahoma"/>
            <family val="2"/>
          </rPr>
          <t>Tennis Australia:</t>
        </r>
        <r>
          <rPr>
            <sz val="9"/>
            <color indexed="81"/>
            <rFont val="Tahoma"/>
            <family val="2"/>
          </rPr>
          <t xml:space="preserve">
Daily Allowance $108
Meals $16</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DFEF4603-B25D-4D02-89FC-FA1D811A4204}">
      <text>
        <r>
          <rPr>
            <b/>
            <sz val="9"/>
            <color indexed="81"/>
            <rFont val="Tahoma"/>
            <family val="2"/>
          </rPr>
          <t>Tennis Australia:</t>
        </r>
        <r>
          <rPr>
            <sz val="9"/>
            <color indexed="81"/>
            <rFont val="Tahoma"/>
            <family val="2"/>
          </rPr>
          <t xml:space="preserve">
Daily Allowance $170
Meals $16</t>
        </r>
      </text>
    </comment>
    <comment ref="C400" authorId="0" shapeId="0" xr:uid="{CE2E3302-3EEA-4705-A4D6-F99C25B16AE8}">
      <text>
        <r>
          <rPr>
            <b/>
            <sz val="9"/>
            <color indexed="81"/>
            <rFont val="Tahoma"/>
            <family val="2"/>
          </rPr>
          <t xml:space="preserve">Tennis Australia:
</t>
        </r>
        <r>
          <rPr>
            <sz val="9"/>
            <color indexed="81"/>
            <rFont val="Tahoma"/>
            <family val="2"/>
          </rPr>
          <t xml:space="preserve">Daily Allowance $117
Meals $16
</t>
        </r>
      </text>
    </comment>
    <comment ref="C401" authorId="0" shapeId="0" xr:uid="{F2147730-C6C5-4B63-93AA-01A5EB01630A}">
      <text>
        <r>
          <rPr>
            <b/>
            <sz val="9"/>
            <color indexed="81"/>
            <rFont val="Tahoma"/>
            <family val="2"/>
          </rPr>
          <t>Tennis Australia:</t>
        </r>
        <r>
          <rPr>
            <sz val="9"/>
            <color indexed="81"/>
            <rFont val="Tahoma"/>
            <family val="2"/>
          </rPr>
          <t xml:space="preserve">
Daily Allowance $108
Meals $16</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92271BFD-9774-4DD1-8304-3E1764AA112B}">
      <text>
        <r>
          <rPr>
            <b/>
            <sz val="9"/>
            <color indexed="81"/>
            <rFont val="Tahoma"/>
            <family val="2"/>
          </rPr>
          <t>Tennis Australia:</t>
        </r>
        <r>
          <rPr>
            <sz val="9"/>
            <color indexed="81"/>
            <rFont val="Tahoma"/>
            <family val="2"/>
          </rPr>
          <t xml:space="preserve">
Daily Allowance $170
Meals $16</t>
        </r>
      </text>
    </comment>
    <comment ref="C400" authorId="0" shapeId="0" xr:uid="{DFC8DA29-F464-4B5C-B622-DF964B533031}">
      <text>
        <r>
          <rPr>
            <b/>
            <sz val="9"/>
            <color indexed="81"/>
            <rFont val="Tahoma"/>
            <family val="2"/>
          </rPr>
          <t xml:space="preserve">Tennis Australia:
</t>
        </r>
        <r>
          <rPr>
            <sz val="9"/>
            <color indexed="81"/>
            <rFont val="Tahoma"/>
            <family val="2"/>
          </rPr>
          <t xml:space="preserve">Daily Allowance $117
Meals $16
</t>
        </r>
      </text>
    </comment>
    <comment ref="C401" authorId="0" shapeId="0" xr:uid="{78AD8526-215F-4EA4-9144-F71F4A6FE94F}">
      <text>
        <r>
          <rPr>
            <b/>
            <sz val="9"/>
            <color indexed="81"/>
            <rFont val="Tahoma"/>
            <family val="2"/>
          </rPr>
          <t>Tennis Australia:</t>
        </r>
        <r>
          <rPr>
            <sz val="9"/>
            <color indexed="81"/>
            <rFont val="Tahoma"/>
            <family val="2"/>
          </rPr>
          <t xml:space="preserve">
Daily Allowance $108
Meals $16</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FEF062F1-20C7-4367-8EAA-83712D62BF4E}">
      <text>
        <r>
          <rPr>
            <b/>
            <sz val="9"/>
            <color indexed="81"/>
            <rFont val="Tahoma"/>
            <family val="2"/>
          </rPr>
          <t>Tennis Australia:</t>
        </r>
        <r>
          <rPr>
            <sz val="9"/>
            <color indexed="81"/>
            <rFont val="Tahoma"/>
            <family val="2"/>
          </rPr>
          <t xml:space="preserve">
Daily Allowance $170
Meals $16</t>
        </r>
      </text>
    </comment>
    <comment ref="C400" authorId="0" shapeId="0" xr:uid="{EB1E8EA7-3FD9-4035-B859-8944F6DE3B5B}">
      <text>
        <r>
          <rPr>
            <b/>
            <sz val="9"/>
            <color indexed="81"/>
            <rFont val="Tahoma"/>
            <family val="2"/>
          </rPr>
          <t xml:space="preserve">Tennis Australia:
</t>
        </r>
        <r>
          <rPr>
            <sz val="9"/>
            <color indexed="81"/>
            <rFont val="Tahoma"/>
            <family val="2"/>
          </rPr>
          <t xml:space="preserve">Daily Allowance $117
Meals $16
</t>
        </r>
      </text>
    </comment>
    <comment ref="C401" authorId="0" shapeId="0" xr:uid="{97462A06-6196-4C0C-99E4-2C3505CF862D}">
      <text>
        <r>
          <rPr>
            <b/>
            <sz val="9"/>
            <color indexed="81"/>
            <rFont val="Tahoma"/>
            <family val="2"/>
          </rPr>
          <t>Tennis Australia:</t>
        </r>
        <r>
          <rPr>
            <sz val="9"/>
            <color indexed="81"/>
            <rFont val="Tahoma"/>
            <family val="2"/>
          </rPr>
          <t xml:space="preserve">
Daily Allowance $108
Meals $16</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3F96AC1F-8A51-4ECE-B7FE-6D51F1A8CC3B}">
      <text>
        <r>
          <rPr>
            <b/>
            <sz val="9"/>
            <color indexed="81"/>
            <rFont val="Tahoma"/>
            <family val="2"/>
          </rPr>
          <t>Tennis Australia:</t>
        </r>
        <r>
          <rPr>
            <sz val="9"/>
            <color indexed="81"/>
            <rFont val="Tahoma"/>
            <family val="2"/>
          </rPr>
          <t xml:space="preserve">
Daily Allowance $170
Meals $16</t>
        </r>
      </text>
    </comment>
    <comment ref="C400" authorId="0" shapeId="0" xr:uid="{0EDCEFCF-1E9A-42AF-A82A-A61AFCD69F0D}">
      <text>
        <r>
          <rPr>
            <b/>
            <sz val="9"/>
            <color indexed="81"/>
            <rFont val="Tahoma"/>
            <family val="2"/>
          </rPr>
          <t xml:space="preserve">Tennis Australia:
</t>
        </r>
        <r>
          <rPr>
            <sz val="9"/>
            <color indexed="81"/>
            <rFont val="Tahoma"/>
            <family val="2"/>
          </rPr>
          <t xml:space="preserve">Daily Allowance $117
Meals $16
</t>
        </r>
      </text>
    </comment>
    <comment ref="C401" authorId="0" shapeId="0" xr:uid="{4C500623-7EB5-4C36-A74F-CEFA80C19429}">
      <text>
        <r>
          <rPr>
            <b/>
            <sz val="9"/>
            <color indexed="81"/>
            <rFont val="Tahoma"/>
            <family val="2"/>
          </rPr>
          <t>Tennis Australia:</t>
        </r>
        <r>
          <rPr>
            <sz val="9"/>
            <color indexed="81"/>
            <rFont val="Tahoma"/>
            <family val="2"/>
          </rPr>
          <t xml:space="preserve">
Daily Allowance $108
Meals $16</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2BECF897-9EF7-43AE-99C3-34BDC615D7F7}">
      <text>
        <r>
          <rPr>
            <b/>
            <sz val="9"/>
            <color indexed="81"/>
            <rFont val="Tahoma"/>
            <family val="2"/>
          </rPr>
          <t>Tennis Australia:</t>
        </r>
        <r>
          <rPr>
            <sz val="9"/>
            <color indexed="81"/>
            <rFont val="Tahoma"/>
            <family val="2"/>
          </rPr>
          <t xml:space="preserve">
Daily Allowance $170
Meals $16</t>
        </r>
      </text>
    </comment>
    <comment ref="C400" authorId="0" shapeId="0" xr:uid="{1575DA79-1BEE-4BE6-AE41-A51B25D9C256}">
      <text>
        <r>
          <rPr>
            <b/>
            <sz val="9"/>
            <color indexed="81"/>
            <rFont val="Tahoma"/>
            <family val="2"/>
          </rPr>
          <t xml:space="preserve">Tennis Australia:
</t>
        </r>
        <r>
          <rPr>
            <sz val="9"/>
            <color indexed="81"/>
            <rFont val="Tahoma"/>
            <family val="2"/>
          </rPr>
          <t xml:space="preserve">Daily Allowance $117
Meals $16
</t>
        </r>
      </text>
    </comment>
    <comment ref="C401" authorId="0" shapeId="0" xr:uid="{4E2044E2-81BD-4DF8-A40A-4C1ADA64BED8}">
      <text>
        <r>
          <rPr>
            <b/>
            <sz val="9"/>
            <color indexed="81"/>
            <rFont val="Tahoma"/>
            <family val="2"/>
          </rPr>
          <t>Tennis Australia:</t>
        </r>
        <r>
          <rPr>
            <sz val="9"/>
            <color indexed="81"/>
            <rFont val="Tahoma"/>
            <family val="2"/>
          </rPr>
          <t xml:space="preserve">
Daily Allowance $108
Meals $16</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9C80409B-D60D-495E-A6B8-B6C23936C7EF}">
      <text>
        <r>
          <rPr>
            <b/>
            <sz val="9"/>
            <color indexed="81"/>
            <rFont val="Tahoma"/>
            <family val="2"/>
          </rPr>
          <t>Tennis Australia:</t>
        </r>
        <r>
          <rPr>
            <sz val="9"/>
            <color indexed="81"/>
            <rFont val="Tahoma"/>
            <family val="2"/>
          </rPr>
          <t xml:space="preserve">
Daily Allowance $170
Meals $16</t>
        </r>
      </text>
    </comment>
    <comment ref="C400" authorId="0" shapeId="0" xr:uid="{861E764F-F5EF-42D9-AB3B-D223C870D1FC}">
      <text>
        <r>
          <rPr>
            <b/>
            <sz val="9"/>
            <color indexed="81"/>
            <rFont val="Tahoma"/>
            <family val="2"/>
          </rPr>
          <t xml:space="preserve">Tennis Australia:
</t>
        </r>
        <r>
          <rPr>
            <sz val="9"/>
            <color indexed="81"/>
            <rFont val="Tahoma"/>
            <family val="2"/>
          </rPr>
          <t xml:space="preserve">Daily Allowance $117
Meals $16
</t>
        </r>
      </text>
    </comment>
    <comment ref="C401" authorId="0" shapeId="0" xr:uid="{589A34F2-6113-4E06-B5F2-24A5EB8EE59E}">
      <text>
        <r>
          <rPr>
            <b/>
            <sz val="9"/>
            <color indexed="81"/>
            <rFont val="Tahoma"/>
            <family val="2"/>
          </rPr>
          <t>Tennis Australia:</t>
        </r>
        <r>
          <rPr>
            <sz val="9"/>
            <color indexed="81"/>
            <rFont val="Tahoma"/>
            <family val="2"/>
          </rPr>
          <t xml:space="preserve">
Daily Allowance $108
Meals $16</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8B7ABD18-CFFE-4D7D-BB1F-F5FA8055E597}">
      <text>
        <r>
          <rPr>
            <b/>
            <sz val="9"/>
            <color indexed="81"/>
            <rFont val="Tahoma"/>
            <family val="2"/>
          </rPr>
          <t>Tennis Australia:</t>
        </r>
        <r>
          <rPr>
            <sz val="9"/>
            <color indexed="81"/>
            <rFont val="Tahoma"/>
            <family val="2"/>
          </rPr>
          <t xml:space="preserve">
Daily Allowance $170
Meals $16</t>
        </r>
      </text>
    </comment>
    <comment ref="C400" authorId="0" shapeId="0" xr:uid="{BC14817B-2043-42D3-B163-F9301D3EA01A}">
      <text>
        <r>
          <rPr>
            <b/>
            <sz val="9"/>
            <color indexed="81"/>
            <rFont val="Tahoma"/>
            <family val="2"/>
          </rPr>
          <t xml:space="preserve">Tennis Australia:
</t>
        </r>
        <r>
          <rPr>
            <sz val="9"/>
            <color indexed="81"/>
            <rFont val="Tahoma"/>
            <family val="2"/>
          </rPr>
          <t xml:space="preserve">Daily Allowance $117
Meals $16
</t>
        </r>
      </text>
    </comment>
    <comment ref="C401" authorId="0" shapeId="0" xr:uid="{A5ED96C9-EA3D-4199-86BA-95B69CB53D53}">
      <text>
        <r>
          <rPr>
            <b/>
            <sz val="9"/>
            <color indexed="81"/>
            <rFont val="Tahoma"/>
            <family val="2"/>
          </rPr>
          <t>Tennis Australia:</t>
        </r>
        <r>
          <rPr>
            <sz val="9"/>
            <color indexed="81"/>
            <rFont val="Tahoma"/>
            <family val="2"/>
          </rPr>
          <t xml:space="preserve">
Daily Allowance $108
Meals $16</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8E7AD3E3-7E51-49C5-A520-90729490CC78}">
      <text>
        <r>
          <rPr>
            <b/>
            <sz val="9"/>
            <color indexed="81"/>
            <rFont val="Tahoma"/>
            <family val="2"/>
          </rPr>
          <t>Tennis Australia:</t>
        </r>
        <r>
          <rPr>
            <sz val="9"/>
            <color indexed="81"/>
            <rFont val="Tahoma"/>
            <family val="2"/>
          </rPr>
          <t xml:space="preserve">
Daily Allowance $170
Meals $16</t>
        </r>
      </text>
    </comment>
    <comment ref="C400" authorId="0" shapeId="0" xr:uid="{11B6E6C0-EDDA-4EA1-8935-7583D0319801}">
      <text>
        <r>
          <rPr>
            <b/>
            <sz val="9"/>
            <color indexed="81"/>
            <rFont val="Tahoma"/>
            <family val="2"/>
          </rPr>
          <t xml:space="preserve">Tennis Australia:
</t>
        </r>
        <r>
          <rPr>
            <sz val="9"/>
            <color indexed="81"/>
            <rFont val="Tahoma"/>
            <family val="2"/>
          </rPr>
          <t xml:space="preserve">Daily Allowance $117
Meals $16
</t>
        </r>
      </text>
    </comment>
    <comment ref="C401" authorId="0" shapeId="0" xr:uid="{6A6D11F2-D29C-47BE-A4BD-0261B59266FD}">
      <text>
        <r>
          <rPr>
            <b/>
            <sz val="9"/>
            <color indexed="81"/>
            <rFont val="Tahoma"/>
            <family val="2"/>
          </rPr>
          <t>Tennis Australia:</t>
        </r>
        <r>
          <rPr>
            <sz val="9"/>
            <color indexed="81"/>
            <rFont val="Tahoma"/>
            <family val="2"/>
          </rPr>
          <t xml:space="preserve">
Daily Allowance $108
Meals $16</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F08A05F0-C940-4637-8DD5-781DB9EAFBC8}">
      <text>
        <r>
          <rPr>
            <b/>
            <sz val="9"/>
            <color indexed="81"/>
            <rFont val="Tahoma"/>
            <family val="2"/>
          </rPr>
          <t>Tennis Australia:</t>
        </r>
        <r>
          <rPr>
            <sz val="9"/>
            <color indexed="81"/>
            <rFont val="Tahoma"/>
            <family val="2"/>
          </rPr>
          <t xml:space="preserve">
Daily Allowance $170
Meals $16</t>
        </r>
      </text>
    </comment>
    <comment ref="C400" authorId="0" shapeId="0" xr:uid="{75425A37-2203-4D7D-9AFD-AB549AA30D6B}">
      <text>
        <r>
          <rPr>
            <b/>
            <sz val="9"/>
            <color indexed="81"/>
            <rFont val="Tahoma"/>
            <family val="2"/>
          </rPr>
          <t xml:space="preserve">Tennis Australia:
</t>
        </r>
        <r>
          <rPr>
            <sz val="9"/>
            <color indexed="81"/>
            <rFont val="Tahoma"/>
            <family val="2"/>
          </rPr>
          <t xml:space="preserve">Daily Allowance $117
Meals $16
</t>
        </r>
      </text>
    </comment>
    <comment ref="C401" authorId="0" shapeId="0" xr:uid="{A9AFC7CA-2D4B-4CAF-B48A-B5A182F95922}">
      <text>
        <r>
          <rPr>
            <b/>
            <sz val="9"/>
            <color indexed="81"/>
            <rFont val="Tahoma"/>
            <family val="2"/>
          </rPr>
          <t>Tennis Australia:</t>
        </r>
        <r>
          <rPr>
            <sz val="9"/>
            <color indexed="81"/>
            <rFont val="Tahoma"/>
            <family val="2"/>
          </rPr>
          <t xml:space="preserve">
Daily Allowance $108
Meals $16</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EA74593B-8C16-4CA2-8BCF-D6F783CA8EDC}">
      <text>
        <r>
          <rPr>
            <b/>
            <sz val="9"/>
            <color indexed="81"/>
            <rFont val="Tahoma"/>
            <family val="2"/>
          </rPr>
          <t>Tennis Australia:</t>
        </r>
        <r>
          <rPr>
            <sz val="9"/>
            <color indexed="81"/>
            <rFont val="Tahoma"/>
            <family val="2"/>
          </rPr>
          <t xml:space="preserve">
Daily Allowance $170
Meals $16</t>
        </r>
      </text>
    </comment>
    <comment ref="C400" authorId="0" shapeId="0" xr:uid="{E46DCB6F-80FB-4A58-9456-A2764360E987}">
      <text>
        <r>
          <rPr>
            <b/>
            <sz val="9"/>
            <color indexed="81"/>
            <rFont val="Tahoma"/>
            <family val="2"/>
          </rPr>
          <t xml:space="preserve">Tennis Australia:
</t>
        </r>
        <r>
          <rPr>
            <sz val="9"/>
            <color indexed="81"/>
            <rFont val="Tahoma"/>
            <family val="2"/>
          </rPr>
          <t xml:space="preserve">Daily Allowance $117
Meals $16
</t>
        </r>
      </text>
    </comment>
    <comment ref="C401" authorId="0" shapeId="0" xr:uid="{A66C0982-BC6A-4BA3-A184-866C77427A4B}">
      <text>
        <r>
          <rPr>
            <b/>
            <sz val="9"/>
            <color indexed="81"/>
            <rFont val="Tahoma"/>
            <family val="2"/>
          </rPr>
          <t>Tennis Australia:</t>
        </r>
        <r>
          <rPr>
            <sz val="9"/>
            <color indexed="81"/>
            <rFont val="Tahoma"/>
            <family val="2"/>
          </rPr>
          <t xml:space="preserve">
Daily Allowance $108
Meals $16</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E8C96C36-62B1-41D5-95D4-6CF1704C8E4D}">
      <text>
        <r>
          <rPr>
            <b/>
            <sz val="9"/>
            <color indexed="81"/>
            <rFont val="Tahoma"/>
            <family val="2"/>
          </rPr>
          <t>Tennis Australia:</t>
        </r>
        <r>
          <rPr>
            <sz val="9"/>
            <color indexed="81"/>
            <rFont val="Tahoma"/>
            <family val="2"/>
          </rPr>
          <t xml:space="preserve">
Daily Allowance $170
Meals $16</t>
        </r>
      </text>
    </comment>
    <comment ref="C400" authorId="0" shapeId="0" xr:uid="{61C8CC63-18EF-4AD3-9AF3-46911CF9F410}">
      <text>
        <r>
          <rPr>
            <b/>
            <sz val="9"/>
            <color indexed="81"/>
            <rFont val="Tahoma"/>
            <family val="2"/>
          </rPr>
          <t xml:space="preserve">Tennis Australia:
</t>
        </r>
        <r>
          <rPr>
            <sz val="9"/>
            <color indexed="81"/>
            <rFont val="Tahoma"/>
            <family val="2"/>
          </rPr>
          <t xml:space="preserve">Daily Allowance $117
Meals $16
</t>
        </r>
      </text>
    </comment>
    <comment ref="C401" authorId="0" shapeId="0" xr:uid="{072B3ECE-663C-4878-8C7C-373B4845970E}">
      <text>
        <r>
          <rPr>
            <b/>
            <sz val="9"/>
            <color indexed="81"/>
            <rFont val="Tahoma"/>
            <family val="2"/>
          </rPr>
          <t>Tennis Australia:</t>
        </r>
        <r>
          <rPr>
            <sz val="9"/>
            <color indexed="81"/>
            <rFont val="Tahoma"/>
            <family val="2"/>
          </rPr>
          <t xml:space="preserve">
Daily Allowance $108
Meals $16</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89B11BD3-1ABF-4BD7-B472-3313E82B1911}">
      <text>
        <r>
          <rPr>
            <b/>
            <sz val="9"/>
            <color indexed="81"/>
            <rFont val="Tahoma"/>
            <family val="2"/>
          </rPr>
          <t>Tennis Australia:</t>
        </r>
        <r>
          <rPr>
            <sz val="9"/>
            <color indexed="81"/>
            <rFont val="Tahoma"/>
            <family val="2"/>
          </rPr>
          <t xml:space="preserve">
Daily Allowance $170
Meals $16</t>
        </r>
      </text>
    </comment>
    <comment ref="C400" authorId="0" shapeId="0" xr:uid="{4290072A-2CCA-4889-9BC3-F57676F0F206}">
      <text>
        <r>
          <rPr>
            <b/>
            <sz val="9"/>
            <color indexed="81"/>
            <rFont val="Tahoma"/>
            <family val="2"/>
          </rPr>
          <t xml:space="preserve">Tennis Australia:
</t>
        </r>
        <r>
          <rPr>
            <sz val="9"/>
            <color indexed="81"/>
            <rFont val="Tahoma"/>
            <family val="2"/>
          </rPr>
          <t xml:space="preserve">Daily Allowance $117
Meals $16
</t>
        </r>
      </text>
    </comment>
    <comment ref="C401" authorId="0" shapeId="0" xr:uid="{79547183-93B1-447A-9756-E5138F082317}">
      <text>
        <r>
          <rPr>
            <b/>
            <sz val="9"/>
            <color indexed="81"/>
            <rFont val="Tahoma"/>
            <family val="2"/>
          </rPr>
          <t>Tennis Australia:</t>
        </r>
        <r>
          <rPr>
            <sz val="9"/>
            <color indexed="81"/>
            <rFont val="Tahoma"/>
            <family val="2"/>
          </rPr>
          <t xml:space="preserve">
Daily Allowance $108
Meals $16</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DB0AAE5E-0F5C-4180-A984-713DCF450A93}">
      <text>
        <r>
          <rPr>
            <b/>
            <sz val="9"/>
            <color indexed="81"/>
            <rFont val="Tahoma"/>
            <family val="2"/>
          </rPr>
          <t>Tennis Australia:</t>
        </r>
        <r>
          <rPr>
            <sz val="9"/>
            <color indexed="81"/>
            <rFont val="Tahoma"/>
            <family val="2"/>
          </rPr>
          <t xml:space="preserve">
Daily Allowance $170
Meals $16</t>
        </r>
      </text>
    </comment>
    <comment ref="C400" authorId="0" shapeId="0" xr:uid="{E23101AC-1827-4877-91E6-0584E26FCBEC}">
      <text>
        <r>
          <rPr>
            <b/>
            <sz val="9"/>
            <color indexed="81"/>
            <rFont val="Tahoma"/>
            <family val="2"/>
          </rPr>
          <t xml:space="preserve">Tennis Australia:
</t>
        </r>
        <r>
          <rPr>
            <sz val="9"/>
            <color indexed="81"/>
            <rFont val="Tahoma"/>
            <family val="2"/>
          </rPr>
          <t xml:space="preserve">Daily Allowance $117
Meals $16
</t>
        </r>
      </text>
    </comment>
    <comment ref="C401" authorId="0" shapeId="0" xr:uid="{5CEAFA8A-AC15-42C7-A62E-A18EA8179F08}">
      <text>
        <r>
          <rPr>
            <b/>
            <sz val="9"/>
            <color indexed="81"/>
            <rFont val="Tahoma"/>
            <family val="2"/>
          </rPr>
          <t>Tennis Australia:</t>
        </r>
        <r>
          <rPr>
            <sz val="9"/>
            <color indexed="81"/>
            <rFont val="Tahoma"/>
            <family val="2"/>
          </rPr>
          <t xml:space="preserve">
Daily Allowance $108
Meals $16</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Mark Pead</author>
  </authors>
  <commentList>
    <comment ref="C399" authorId="0" shapeId="0" xr:uid="{B68782B9-E072-47D7-865C-C79A4CB8A458}">
      <text>
        <r>
          <rPr>
            <b/>
            <sz val="9"/>
            <color indexed="81"/>
            <rFont val="Tahoma"/>
            <family val="2"/>
          </rPr>
          <t>Tennis Australia:</t>
        </r>
        <r>
          <rPr>
            <sz val="9"/>
            <color indexed="81"/>
            <rFont val="Tahoma"/>
            <family val="2"/>
          </rPr>
          <t xml:space="preserve">
Daily Allowance $170
Meals $16</t>
        </r>
      </text>
    </comment>
    <comment ref="C400" authorId="0" shapeId="0" xr:uid="{C5A09826-D2A3-45B7-AC98-8941C056FD00}">
      <text>
        <r>
          <rPr>
            <b/>
            <sz val="9"/>
            <color indexed="81"/>
            <rFont val="Tahoma"/>
            <family val="2"/>
          </rPr>
          <t xml:space="preserve">Tennis Australia:
</t>
        </r>
        <r>
          <rPr>
            <sz val="9"/>
            <color indexed="81"/>
            <rFont val="Tahoma"/>
            <family val="2"/>
          </rPr>
          <t xml:space="preserve">Daily Allowance $117
Meals $16
</t>
        </r>
      </text>
    </comment>
    <comment ref="C401" authorId="0" shapeId="0" xr:uid="{5DC9BBF8-F3AD-4546-8302-64D564AE7220}">
      <text>
        <r>
          <rPr>
            <b/>
            <sz val="9"/>
            <color indexed="81"/>
            <rFont val="Tahoma"/>
            <family val="2"/>
          </rPr>
          <t>Tennis Australia:</t>
        </r>
        <r>
          <rPr>
            <sz val="9"/>
            <color indexed="81"/>
            <rFont val="Tahoma"/>
            <family val="2"/>
          </rPr>
          <t xml:space="preserve">
Daily Allowance $108
Meals $16</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Table1" description="Connection to the 'Table1' query in the workbook." type="5" refreshedVersion="6"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<sst xmlns="http://schemas.openxmlformats.org/spreadsheetml/2006/main" count="13907" uniqueCount="169">
  <si>
    <t>matches per day</t>
  </si>
  <si>
    <t>how may days</t>
  </si>
  <si>
    <t>scoring format</t>
  </si>
  <si>
    <t>how many courts</t>
  </si>
  <si>
    <t>add matches per day</t>
  </si>
  <si>
    <t>add days</t>
  </si>
  <si>
    <t>pick from below</t>
  </si>
  <si>
    <t>add available courts</t>
  </si>
  <si>
    <t>3 TIE-BREAK SETS</t>
  </si>
  <si>
    <t>2 TIE-BREAK SETS</t>
  </si>
  <si>
    <t>3 FAST4 SETS</t>
  </si>
  <si>
    <t>3 SHORT SETS</t>
  </si>
  <si>
    <t>2 FAST4 SETS</t>
  </si>
  <si>
    <t xml:space="preserve">2 SHORT SETS </t>
  </si>
  <si>
    <t>1 TIE-BREAK SET</t>
  </si>
  <si>
    <t>max matches per day</t>
  </si>
  <si>
    <t>hours per court per day</t>
  </si>
  <si>
    <t>max matches per tournament</t>
  </si>
  <si>
    <t>this should be no greater than 11 to stay within Regulations</t>
  </si>
  <si>
    <t>e.g 8am to 7pm</t>
  </si>
  <si>
    <t>HOW TO BUILD YOUR MATCH PLAN</t>
  </si>
  <si>
    <t xml:space="preserve">This document is designed to assist tournaments in determining venue capacity and planning court requirements for up to 16 Singles and 16 Doubles events. </t>
  </si>
  <si>
    <t xml:space="preserve">Note: it is recommended that you create a copy of the file or sheet prior to making changes to the document. </t>
  </si>
  <si>
    <t>You have the option to go through the blank MATCH PLAN BUILDER via the second tab creating your own events from scratch following the below steps, or</t>
  </si>
  <si>
    <t>we have created all available combinations for you to select for your tournament. These can be edited if you have an additional event (tier 2, coloured ball etc.)</t>
  </si>
  <si>
    <t>1. Open an event by clicking on the + button on the left hand side of the page</t>
  </si>
  <si>
    <t>2. Add an event name. eg. 12U Girls Singles</t>
  </si>
  <si>
    <t>3. Select the Draw Type from the drop down list</t>
  </si>
  <si>
    <t>4. Select the Draw Size from the drop down list</t>
  </si>
  <si>
    <t xml:space="preserve">When you have selected the Draw Type and Size the document will show how many matches there are for each round </t>
  </si>
  <si>
    <t xml:space="preserve">eg. A 32 player monrad draw will have 5 rounds with 16 matches in each round and a total of 80 matches. </t>
  </si>
  <si>
    <t>eg. A 16 player round robin draw (4 pools of 4 players) will have 8 matches per round (3 rounds in total) with a single elimination semi and final for the winner of each pool</t>
  </si>
  <si>
    <t>5. You will now enter the number of matches you wish to play each day into the grey section under the corresponding day</t>
  </si>
  <si>
    <t>eg. Playing a 32 player Monrad draw in 4 days.</t>
  </si>
  <si>
    <t>eg. Playing a 16 player round robin in 3 days</t>
  </si>
  <si>
    <t>6. FOR SINGLES ELIMINATION ONLY you will need to add the MATCH PLAY draw</t>
  </si>
  <si>
    <t>6.1. Click on the next + button to open the Match Play draw</t>
  </si>
  <si>
    <t>Page 29 - Australian Competitive Play Junior Regulations.</t>
  </si>
  <si>
    <t>6.2. Select the Draw Type and Draw Size from the drop down lists</t>
  </si>
  <si>
    <t>MATCH PLAY DRAW SIZE</t>
  </si>
  <si>
    <t xml:space="preserve">For single elimination draws only, match play is optional with players needing to sign in to be included in the match play draw. Sign in will close five (5) minutes after the conclusion of the last relevant round match. </t>
  </si>
  <si>
    <t>32 Player Main Draw = 24 Player Match Play Draw</t>
  </si>
  <si>
    <t>16 Player Main Draw = 8 Player Match Play Draw</t>
  </si>
  <si>
    <t>8 Player Main Draw = 4 Player Match Play Draw</t>
  </si>
  <si>
    <t xml:space="preserve">For a 16 player main draw, the first round losers only are eligible to compete in the match play event. </t>
  </si>
  <si>
    <t xml:space="preserve">For a 32 player main draw the first and second round losers are eligible to compete in the match play event. </t>
  </si>
  <si>
    <t>There will be no main draw match play when the Round Robin, Monrad or Compass main draw format is used.</t>
  </si>
  <si>
    <t xml:space="preserve">7. Repeat the above steps for all singles draws, including any additional Tiers you are planning. </t>
  </si>
  <si>
    <t>8. Scroll down to the doubles section and add doubles events</t>
  </si>
  <si>
    <t>9. When you have completed the process for all events, you will find match totals and court requirements at the bottom of the spreadsheet.</t>
  </si>
  <si>
    <t>This summary provides the DAILY MATCH TOTAL and the MINIMUM NUMBER OF COURTS REQUIRED per day.</t>
  </si>
  <si>
    <t>NOTE: The recommended default is set to 7 matches per court per day = matches scheduled from 8am with last matches scheduled at 5pm</t>
  </si>
  <si>
    <t xml:space="preserve">*If the required Minimum number of courts exceeds capacity for your venue, you can consider: </t>
  </si>
  <si>
    <t>a. move matches from one day to another in the spreadsheet to more evenly distribute matches, keeping in mind maximum match numbers per player per day</t>
  </si>
  <si>
    <t>b. reduce draw sizes for you event</t>
  </si>
  <si>
    <t>c. hire additional courts at an offside venue</t>
  </si>
  <si>
    <t>PROMOTIONAL NAME OF TOURNAMENT</t>
  </si>
  <si>
    <t>Tournament Name</t>
  </si>
  <si>
    <t>EVENTS</t>
  </si>
  <si>
    <t>DRAW SIZE</t>
  </si>
  <si>
    <t>MATCHES</t>
  </si>
  <si>
    <t>DAY 1</t>
  </si>
  <si>
    <t>DAY 2</t>
  </si>
  <si>
    <t>DAY 3</t>
  </si>
  <si>
    <t>DAY 4</t>
  </si>
  <si>
    <t>DAY 5</t>
  </si>
  <si>
    <t>DAY 6</t>
  </si>
  <si>
    <t>TOTAL</t>
  </si>
  <si>
    <t>Elimination</t>
  </si>
  <si>
    <t>Round Robin</t>
  </si>
  <si>
    <t>Monrad &amp; Compass</t>
  </si>
  <si>
    <t>SINGLES 1</t>
  </si>
  <si>
    <t>Monrad/Compass</t>
  </si>
  <si>
    <t>MAIN DRAW</t>
  </si>
  <si>
    <t>Event Name eg. 12 Girls Singles</t>
  </si>
  <si>
    <t>Match Play</t>
  </si>
  <si>
    <t>MATCH PLAY</t>
  </si>
  <si>
    <t>NA</t>
  </si>
  <si>
    <t>SINGLES 2</t>
  </si>
  <si>
    <t>SINGLES 3</t>
  </si>
  <si>
    <t>SINGLES 4</t>
  </si>
  <si>
    <t>SINGLES 5</t>
  </si>
  <si>
    <t>SINGLES 6</t>
  </si>
  <si>
    <t>SINGLES 7</t>
  </si>
  <si>
    <t>SINGLES 8</t>
  </si>
  <si>
    <t>SINGLES 9</t>
  </si>
  <si>
    <t>SINGLES 10</t>
  </si>
  <si>
    <t>SINGLES 11</t>
  </si>
  <si>
    <t>SINGLES 12</t>
  </si>
  <si>
    <t>SINGLES 13</t>
  </si>
  <si>
    <t>SINGLES 14</t>
  </si>
  <si>
    <t>SINGLES 15</t>
  </si>
  <si>
    <t>SINGLES 16</t>
  </si>
  <si>
    <t>DOUBLES 1</t>
  </si>
  <si>
    <t>Event Name eg. 12 Girls Doubles</t>
  </si>
  <si>
    <t>DOUBLES 2</t>
  </si>
  <si>
    <t>DOUBLES 3</t>
  </si>
  <si>
    <t>DOUBLES 4</t>
  </si>
  <si>
    <t>DOUBLES 5</t>
  </si>
  <si>
    <t>DOUBLES 6</t>
  </si>
  <si>
    <t>DOUBLES 7</t>
  </si>
  <si>
    <t>DOUBLES 8</t>
  </si>
  <si>
    <t>DOUBLES 9</t>
  </si>
  <si>
    <t>DOUBLES 10</t>
  </si>
  <si>
    <t>DOUBLES 11</t>
  </si>
  <si>
    <t>DOUBLES 12</t>
  </si>
  <si>
    <t>DOUBLES 13</t>
  </si>
  <si>
    <t>DOUBLES 14</t>
  </si>
  <si>
    <t>DOUBLES 15</t>
  </si>
  <si>
    <t>DOUBLES 16</t>
  </si>
  <si>
    <t>DAILY MATCH TOTAL</t>
  </si>
  <si>
    <t>MIN. NUMBER OF COURTS REQUIRED</t>
  </si>
  <si>
    <t>calculation is based off  matches per court</t>
  </si>
  <si>
    <t>TOTAL NUMBER OF MATCHES</t>
  </si>
  <si>
    <t>TOTAL NUMBER OF PLAYERS</t>
  </si>
  <si>
    <t>VENUES</t>
  </si>
  <si>
    <t>COURTS</t>
  </si>
  <si>
    <t>SURFACE</t>
  </si>
  <si>
    <t>can delete days that are not apart of the tournament</t>
  </si>
  <si>
    <t>OVER THE NUMBER OF COURTS</t>
  </si>
  <si>
    <t>UNDER THE NUMBER OF COURTS</t>
  </si>
  <si>
    <t>✔</t>
  </si>
  <si>
    <t>OFFICIATING COSTS</t>
  </si>
  <si>
    <t>per day</t>
  </si>
  <si>
    <t>Referee</t>
  </si>
  <si>
    <t>Venue Supervisor</t>
  </si>
  <si>
    <t>amend this row using the drop down if using a 2nd or 3rd venues</t>
  </si>
  <si>
    <t>Courts</t>
  </si>
  <si>
    <t>Officials</t>
  </si>
  <si>
    <t>Venue Sup</t>
  </si>
  <si>
    <t>Court Supervisors</t>
  </si>
  <si>
    <t>number of court supervisors required per day based off the number of courts in use</t>
  </si>
  <si>
    <t>Court Monitors</t>
  </si>
  <si>
    <t>refer below</t>
  </si>
  <si>
    <t>MINIMUM OFFICIATING COSTS per day</t>
  </si>
  <si>
    <t xml:space="preserve">please note that this does not include any overtime, </t>
  </si>
  <si>
    <t>travel, accommodation that may be required</t>
  </si>
  <si>
    <t>MINIMUM OFFICATING COSTS</t>
  </si>
  <si>
    <t>FOR THE TOURNAMENT</t>
  </si>
  <si>
    <t>COURT MONITORS</t>
  </si>
  <si>
    <r>
      <t xml:space="preserve">&gt; Are club volunteers or staff who complete the </t>
    </r>
    <r>
      <rPr>
        <b/>
        <i/>
        <sz val="11"/>
        <color theme="1"/>
        <rFont val="Myriad Pro"/>
        <family val="2"/>
      </rPr>
      <t>Community Officiating Training Program</t>
    </r>
    <r>
      <rPr>
        <sz val="11"/>
        <color theme="1"/>
        <rFont val="Myriad Pro"/>
        <family val="2"/>
      </rPr>
      <t xml:space="preserve"> prior to the tournament</t>
    </r>
  </si>
  <si>
    <t>&gt; The court monitor is not a paid position; tournaments are encouraged to provide meals so the volunteer has no out of pocket expenses</t>
  </si>
  <si>
    <t>&gt; Court Monitors should supervise no more than 3 courts, and be supported by the Referee / Venue Supervisor / Court Supervisor</t>
  </si>
  <si>
    <r>
      <t xml:space="preserve">&gt; Court Monitors should only be rostered on for shorter shifts to allow for </t>
    </r>
    <r>
      <rPr>
        <i/>
        <sz val="11"/>
        <color theme="1"/>
        <rFont val="Myriad Pro"/>
        <family val="2"/>
      </rPr>
      <t>"bite size volunteering"</t>
    </r>
  </si>
  <si>
    <t>&gt; Tournaments must recognise the contribution of these volunteers publicly and acknowledge their support.</t>
  </si>
  <si>
    <t>Officiating costs could be reduced further if the hosting club has qualified court monitors.</t>
  </si>
  <si>
    <r>
      <t xml:space="preserve">Please contact your local Officiating Development Officier for further information about the </t>
    </r>
    <r>
      <rPr>
        <b/>
        <sz val="11"/>
        <color theme="1"/>
        <rFont val="Myriad Pro"/>
        <family val="2"/>
      </rPr>
      <t>Community Officiating Training Program:</t>
    </r>
  </si>
  <si>
    <t>NSW / ACT:</t>
  </si>
  <si>
    <t xml:space="preserve">Roxanne Wain - rwain@tennis.com.au </t>
  </si>
  <si>
    <t>QLD:</t>
  </si>
  <si>
    <t>Cheryl Jenkins - cjenkins@tennis.com.au</t>
  </si>
  <si>
    <t>SA / NT:</t>
  </si>
  <si>
    <t>Darren Sahb - dsahb@tennis.com.au</t>
  </si>
  <si>
    <t>VIC / TAS:</t>
  </si>
  <si>
    <t>Sof Megas - smegas@tennis.com.au</t>
  </si>
  <si>
    <t>WA:</t>
  </si>
  <si>
    <t>Jill Sheridan - jsheridan@tennis.com.au</t>
  </si>
  <si>
    <t>12U Boys Singles</t>
  </si>
  <si>
    <t>12U Girls Singles</t>
  </si>
  <si>
    <t>14U Boys Singles</t>
  </si>
  <si>
    <t>14U Girls Singles</t>
  </si>
  <si>
    <t>16U Boys Singles</t>
  </si>
  <si>
    <t>16U Girls Singles</t>
  </si>
  <si>
    <t>12U Boys Doubles</t>
  </si>
  <si>
    <t>12U Girls Doubles</t>
  </si>
  <si>
    <t>14U Boys Doubles</t>
  </si>
  <si>
    <t>14U Girls Doubles</t>
  </si>
  <si>
    <t>16U Boys Doubles</t>
  </si>
  <si>
    <t>16U Girls Doubles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</si>
</sst>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0_-;\-&quot;$&quot;* #,##0_-;_-&quot;$&quot;* &quot;-&quot;??_-;_-@_-"/>
  </numFmts>
  <fonts count="32" x14ac:knownFonts="1">
    <font>
      <sz val="11"/>
      <color theme="1"/>
      <name val="Calibri"/>
      <family val="2"/>
      <scheme val="minor"/>
    </font>
    <font>
      <sz val="11"/>
      <color theme="1"/>
      <name val="Myriad Pro"/>
      <family val="2"/>
    </font>
    <font>
      <b/>
      <sz val="14"/>
      <color rgb="FF0091D2"/>
      <name val="Myriad Pro"/>
      <family val="2"/>
    </font>
    <font>
      <sz val="11"/>
      <color theme="1"/>
      <name val="Calibri"/>
      <family val="2"/>
      <scheme val="minor"/>
    </font>
    <font>
      <b/>
      <sz val="11"/>
      <color theme="1"/>
      <name val="Myriad Pro"/>
      <family val="2"/>
    </font>
    <font>
      <b/>
      <sz val="11"/>
      <name val="Myriad Pro"/>
      <family val="2"/>
    </font>
    <font>
      <sz val="11"/>
      <color rgb="FF006100"/>
      <name val="Calibri"/>
      <family val="2"/>
      <scheme val="minor"/>
    </font>
    <font>
      <sz val="11"/>
      <color rgb="FF9C0006"/>
      <name val="Calibri"/>
      <family val="2"/>
      <scheme val="minor"/>
    </font>
    <font>
      <sz val="10"/>
      <name val="Arial"/>
      <family val="2"/>
    </font>
    <font>
      <sz val="10"/>
      <color theme="1"/>
      <name val="Myriad Pro"/>
      <family val="2"/>
    </font>
    <font>
      <sz val="11"/>
      <name val="Myriad Pro"/>
      <family val="2"/>
    </font>
    <font>
      <i/>
      <sz val="11"/>
      <color theme="1"/>
      <name val="Myriad Pro"/>
      <family val="2"/>
    </font>
    <font>
      <b/>
      <sz val="11"/>
      <color rgb="FFFF0000"/>
      <name val="Myriad Pro"/>
      <family val="2"/>
    </font>
    <font>
      <i/>
      <sz val="11"/>
      <color rgb="FFE10073"/>
      <name val="Myriad Pro"/>
      <family val="2"/>
    </font>
    <font>
      <sz val="9"/>
      <color indexed="81"/>
      <name val="Tahoma"/>
      <family val="2"/>
    </font>
    <font>
      <b/>
      <sz val="9"/>
      <color indexed="81"/>
      <name val="Tahoma"/>
      <family val="2"/>
    </font>
    <font>
      <b/>
      <sz val="12"/>
      <color theme="1"/>
      <name val="Myriad Pro"/>
      <family val="2"/>
    </font>
    <font>
      <b/>
      <i/>
      <sz val="11"/>
      <color theme="1"/>
      <name val="Myriad Pro"/>
      <family val="2"/>
    </font>
    <font>
      <b/>
      <i/>
      <sz val="11"/>
      <color rgb="FFE10073"/>
      <name val="Myriad Pro"/>
      <family val="2"/>
    </font>
    <font>
      <sz val="11"/>
      <color rgb="FFFF0000"/>
      <name val="Calibri"/>
      <family val="2"/>
      <scheme val="minor"/>
    </font>
    <font>
      <i/>
      <sz val="11"/>
      <color rgb="FFFF0000"/>
      <name val="Calibri"/>
      <family val="2"/>
      <scheme val="minor"/>
    </font>
    <font>
      <b/>
      <i/>
      <sz val="12"/>
      <color theme="1"/>
      <name val="Myriad Pro"/>
      <family val="2"/>
    </font>
    <font>
      <b/>
      <sz val="11"/>
      <color theme="1"/>
      <name val="Calibri"/>
      <family val="2"/>
      <scheme val="minor"/>
    </font>
    <font>
      <i/>
      <sz val="11"/>
      <color theme="1"/>
      <name val="Calibri"/>
      <family val="2"/>
      <scheme val="minor"/>
    </font>
    <font>
      <i/>
      <sz val="11"/>
      <color theme="2" tint="-0.499984740745262"/>
      <name val="Calibri"/>
      <family val="2"/>
      <scheme val="minor"/>
    </font>
    <font>
      <sz val="11"/>
      <color theme="2" tint="-0.499984740745262"/>
      <name val="Calibri"/>
      <family val="2"/>
      <scheme val="minor"/>
    </font>
    <font>
      <sz val="11"/>
      <color theme="4"/>
      <name val="Calibri"/>
      <family val="2"/>
      <scheme val="minor"/>
    </font>
    <font>
      <b/>
      <sz val="11"/>
      <color theme="1"/>
      <name val="Myriad Pro"/>
    </font>
    <font>
      <sz val="11"/>
      <color theme="1"/>
      <name val="Myriad Pro"/>
    </font>
    <font>
      <i/>
      <sz val="11"/>
      <color theme="1"/>
      <name val="Myriad Pro"/>
    </font>
    <font>
      <b/>
      <sz val="11"/>
      <name val="Myriad Pro"/>
    </font>
    <font>
      <sz val="11"/>
      <name val="Myriad Pro"/>
    </font>
  </fonts>
  <fills count="13">
    <fill>
      <patternFill patternType="none"/>
    </fill>
    <fill>
      <patternFill patternType="gray125"/>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0091D2"/>
        <bgColor indexed="64"/>
      </patternFill>
    </fill>
    <fill>
      <patternFill patternType="solid">
        <fgColor rgb="FFE10073"/>
        <bgColor indexed="64"/>
      </patternFill>
    </fill>
    <fill>
      <patternFill patternType="solid">
        <fgColor rgb="FF6E6E6E"/>
        <bgColor indexed="64"/>
      </patternFill>
    </fill>
    <fill>
      <patternFill patternType="solid">
        <fgColor theme="9"/>
        <bgColor indexed="64"/>
      </patternFill>
    </fill>
    <fill>
      <patternFill patternType="solid">
        <fgColor rgb="FFFFFF00"/>
        <bgColor indexed="64"/>
      </patternFill>
    </fill>
    <fill>
      <patternFill patternType="solid">
        <fgColor theme="6"/>
        <bgColor indexed="64"/>
      </patternFill>
    </fill>
    <fill>
      <patternFill patternType="solid">
        <fgColor theme="5"/>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right/>
      <top/>
      <bottom style="double">
        <color indexed="64"/>
      </bottom>
      <diagonal/>
    </border>
    <border>
      <left/>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44" fontId="3" fillId="0" borderId="0" applyFont="0" applyFill="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0" borderId="0"/>
  </cellStyleXfs>
  <cellXfs count="151">
    <xf numFmtId="0" fontId="0" fillId="0" borderId="0" xfId="0"/>
    <xf numFmtId="0" fontId="1" fillId="0" borderId="0" xfId="0" applyFont="1"/>
    <xf numFmtId="0" fontId="4" fillId="0" borderId="0" xfId="0" applyFont="1" applyAlignment="1">
      <alignment horizontal="center"/>
    </xf>
    <xf numFmtId="0" fontId="4" fillId="0" borderId="0" xfId="0" applyFont="1"/>
    <xf numFmtId="0" fontId="1" fillId="0" borderId="0" xfId="0" applyFont="1" applyAlignment="1">
      <alignment wrapText="1"/>
    </xf>
    <xf numFmtId="0" fontId="1" fillId="2" borderId="1" xfId="0" applyFont="1" applyFill="1" applyBorder="1" applyAlignment="1" applyProtection="1">
      <alignment horizontal="center"/>
      <protection locked="0"/>
    </xf>
    <xf numFmtId="0" fontId="4" fillId="5" borderId="13" xfId="0" applyFont="1" applyFill="1" applyBorder="1" applyAlignment="1" applyProtection="1">
      <alignment vertical="center"/>
      <protection locked="0"/>
    </xf>
    <xf numFmtId="0" fontId="4" fillId="6" borderId="13" xfId="0" applyFont="1" applyFill="1" applyBorder="1" applyAlignment="1" applyProtection="1">
      <alignment vertical="center"/>
      <protection locked="0"/>
    </xf>
    <xf numFmtId="0" fontId="2" fillId="0" borderId="0" xfId="0" applyFont="1"/>
    <xf numFmtId="0" fontId="2" fillId="0" borderId="8" xfId="0" applyFont="1" applyBorder="1"/>
    <xf numFmtId="0" fontId="4" fillId="0" borderId="8" xfId="0" applyFont="1" applyBorder="1"/>
    <xf numFmtId="0" fontId="1" fillId="5" borderId="0" xfId="0" applyFont="1" applyFill="1"/>
    <xf numFmtId="0" fontId="1" fillId="5" borderId="0" xfId="0" applyFont="1" applyFill="1" applyAlignment="1">
      <alignment horizontal="center"/>
    </xf>
    <xf numFmtId="0" fontId="4" fillId="5" borderId="8" xfId="0" applyFont="1" applyFill="1" applyBorder="1"/>
    <xf numFmtId="0" fontId="4" fillId="5" borderId="11" xfId="0" applyFont="1" applyFill="1" applyBorder="1"/>
    <xf numFmtId="0" fontId="4" fillId="7" borderId="12" xfId="0" applyFont="1" applyFill="1" applyBorder="1" applyAlignment="1">
      <alignment horizontal="center"/>
    </xf>
    <xf numFmtId="0" fontId="10" fillId="7" borderId="0" xfId="0" applyFont="1" applyFill="1" applyAlignment="1">
      <alignment horizontal="center"/>
    </xf>
    <xf numFmtId="0" fontId="4" fillId="7" borderId="9" xfId="0" applyFont="1" applyFill="1" applyBorder="1" applyAlignment="1">
      <alignment horizontal="center"/>
    </xf>
    <xf numFmtId="0" fontId="4" fillId="7" borderId="10" xfId="0" applyFont="1" applyFill="1" applyBorder="1" applyAlignment="1">
      <alignment horizontal="center"/>
    </xf>
    <xf numFmtId="0" fontId="1" fillId="7" borderId="0" xfId="0" applyFont="1" applyFill="1"/>
    <xf numFmtId="0" fontId="1" fillId="7" borderId="0" xfId="0" applyFont="1" applyFill="1" applyAlignment="1">
      <alignment horizontal="center"/>
    </xf>
    <xf numFmtId="0" fontId="9" fillId="7" borderId="0" xfId="0" applyFont="1" applyFill="1" applyAlignment="1">
      <alignment horizontal="center"/>
    </xf>
    <xf numFmtId="0" fontId="13" fillId="0" borderId="0" xfId="0" applyFont="1"/>
    <xf numFmtId="0" fontId="6" fillId="3" borderId="0" xfId="2" applyAlignment="1" applyProtection="1"/>
    <xf numFmtId="0" fontId="7" fillId="4" borderId="0" xfId="3" applyAlignment="1" applyProtection="1"/>
    <xf numFmtId="164" fontId="4" fillId="0" borderId="0" xfId="1" applyNumberFormat="1" applyFont="1" applyAlignment="1" applyProtection="1">
      <alignment horizontal="center"/>
    </xf>
    <xf numFmtId="44" fontId="18" fillId="0" borderId="0" xfId="1" applyFont="1" applyAlignment="1" applyProtection="1">
      <alignment horizontal="center"/>
    </xf>
    <xf numFmtId="0" fontId="11" fillId="0" borderId="0" xfId="0" applyFont="1"/>
    <xf numFmtId="0" fontId="11" fillId="0" borderId="0" xfId="0" applyFont="1" applyAlignment="1">
      <alignment wrapText="1"/>
    </xf>
    <xf numFmtId="164" fontId="12" fillId="0" borderId="9" xfId="0" applyNumberFormat="1" applyFont="1" applyBorder="1" applyAlignment="1">
      <alignment vertical="center"/>
    </xf>
    <xf numFmtId="0" fontId="4" fillId="0" borderId="0" xfId="0" applyFont="1" applyAlignment="1">
      <alignment horizontal="right"/>
    </xf>
    <xf numFmtId="0" fontId="1" fillId="0" borderId="0" xfId="0" applyFont="1" applyAlignment="1">
      <alignment horizontal="left"/>
    </xf>
    <xf numFmtId="0" fontId="1" fillId="6" borderId="0" xfId="0" applyFont="1" applyFill="1" applyAlignment="1">
      <alignment horizontal="center"/>
    </xf>
    <xf numFmtId="0" fontId="1" fillId="0" borderId="15" xfId="0" applyFont="1" applyBorder="1"/>
    <xf numFmtId="0" fontId="1" fillId="0" borderId="6" xfId="0" applyFont="1" applyBorder="1"/>
    <xf numFmtId="0" fontId="10" fillId="5" borderId="0" xfId="0" applyFont="1" applyFill="1" applyAlignment="1">
      <alignment horizontal="center"/>
    </xf>
    <xf numFmtId="0" fontId="5" fillId="2" borderId="1" xfId="0" applyFont="1" applyFill="1" applyBorder="1" applyAlignment="1">
      <alignment horizontal="center"/>
    </xf>
    <xf numFmtId="0" fontId="10" fillId="6" borderId="0" xfId="0" applyFont="1" applyFill="1" applyAlignment="1">
      <alignment horizontal="center"/>
    </xf>
    <xf numFmtId="0" fontId="4" fillId="8" borderId="13" xfId="0" applyFont="1" applyFill="1" applyBorder="1" applyAlignment="1" applyProtection="1">
      <alignment vertical="center"/>
      <protection locked="0"/>
    </xf>
    <xf numFmtId="0" fontId="10" fillId="8" borderId="0" xfId="0" applyFont="1" applyFill="1" applyAlignment="1">
      <alignment horizontal="center"/>
    </xf>
    <xf numFmtId="0" fontId="1" fillId="8" borderId="0" xfId="0" applyFont="1" applyFill="1" applyAlignment="1">
      <alignment horizontal="center"/>
    </xf>
    <xf numFmtId="0" fontId="4" fillId="5" borderId="12" xfId="0" applyFont="1" applyFill="1" applyBorder="1" applyAlignment="1" applyProtection="1">
      <alignment vertical="center"/>
      <protection locked="0"/>
    </xf>
    <xf numFmtId="0" fontId="0" fillId="0" borderId="12" xfId="0" applyBorder="1" applyAlignment="1">
      <alignment horizontal="center"/>
    </xf>
    <xf numFmtId="0" fontId="0" fillId="0" borderId="0" xfId="0" applyAlignment="1">
      <alignment horizontal="center"/>
    </xf>
    <xf numFmtId="0" fontId="19" fillId="0" borderId="0" xfId="0" applyFont="1"/>
    <xf numFmtId="0" fontId="20" fillId="0" borderId="0" xfId="0" applyFont="1"/>
    <xf numFmtId="0" fontId="20" fillId="0" borderId="0" xfId="0" applyFont="1" applyAlignment="1">
      <alignment horizontal="left"/>
    </xf>
    <xf numFmtId="0" fontId="1" fillId="0" borderId="0" xfId="0" applyFont="1" applyAlignment="1">
      <alignment horizontal="center"/>
    </xf>
    <xf numFmtId="0" fontId="1" fillId="6" borderId="0" xfId="0" applyFont="1" applyFill="1"/>
    <xf numFmtId="0" fontId="11" fillId="0" borderId="0" xfId="0" applyFont="1" applyProtection="1">
      <protection locked="0"/>
    </xf>
    <xf numFmtId="49" fontId="4" fillId="0" borderId="0" xfId="0" applyNumberFormat="1" applyFont="1" applyAlignment="1">
      <alignment vertical="center"/>
    </xf>
    <xf numFmtId="49" fontId="4" fillId="0" borderId="2" xfId="0" applyNumberFormat="1" applyFont="1" applyBorder="1" applyAlignment="1">
      <alignment vertical="center"/>
    </xf>
    <xf numFmtId="0" fontId="4" fillId="5" borderId="13" xfId="0" applyFont="1" applyFill="1" applyBorder="1" applyAlignment="1">
      <alignment vertical="center"/>
    </xf>
    <xf numFmtId="0" fontId="4" fillId="5" borderId="14" xfId="0" applyFont="1" applyFill="1" applyBorder="1" applyAlignment="1">
      <alignment vertical="center"/>
    </xf>
    <xf numFmtId="0" fontId="1" fillId="2" borderId="1" xfId="0" applyFont="1" applyFill="1" applyBorder="1" applyAlignment="1">
      <alignment horizontal="center"/>
    </xf>
    <xf numFmtId="0" fontId="4" fillId="5" borderId="16" xfId="0" applyFont="1" applyFill="1" applyBorder="1" applyAlignment="1">
      <alignment vertical="center"/>
    </xf>
    <xf numFmtId="0" fontId="4" fillId="6" borderId="13" xfId="0" applyFont="1" applyFill="1" applyBorder="1" applyAlignment="1">
      <alignment vertical="center"/>
    </xf>
    <xf numFmtId="0" fontId="4" fillId="6" borderId="14" xfId="0" applyFont="1" applyFill="1" applyBorder="1" applyAlignment="1">
      <alignment vertical="center"/>
    </xf>
    <xf numFmtId="0" fontId="4" fillId="6" borderId="16" xfId="0" applyFont="1" applyFill="1" applyBorder="1" applyAlignment="1">
      <alignment vertical="center"/>
    </xf>
    <xf numFmtId="0" fontId="4" fillId="5" borderId="6" xfId="0" applyFont="1" applyFill="1" applyBorder="1"/>
    <xf numFmtId="0" fontId="4" fillId="7" borderId="15" xfId="0" applyFont="1" applyFill="1" applyBorder="1"/>
    <xf numFmtId="0" fontId="4" fillId="7" borderId="0" xfId="0" applyFont="1" applyFill="1"/>
    <xf numFmtId="0" fontId="4" fillId="7" borderId="2" xfId="0" applyFont="1" applyFill="1" applyBorder="1"/>
    <xf numFmtId="0" fontId="1" fillId="9" borderId="12" xfId="0" applyFont="1" applyFill="1" applyBorder="1" applyAlignment="1">
      <alignment horizontal="center"/>
    </xf>
    <xf numFmtId="0" fontId="1" fillId="2" borderId="3" xfId="0" applyFont="1" applyFill="1" applyBorder="1" applyAlignment="1">
      <alignment horizontal="center"/>
    </xf>
    <xf numFmtId="0" fontId="1" fillId="2" borderId="5" xfId="0" applyFont="1" applyFill="1" applyBorder="1" applyAlignment="1">
      <alignment horizontal="center"/>
    </xf>
    <xf numFmtId="0" fontId="1" fillId="2" borderId="4" xfId="0" applyFont="1" applyFill="1" applyBorder="1" applyAlignment="1">
      <alignment horizontal="center"/>
    </xf>
    <xf numFmtId="0" fontId="1" fillId="2" borderId="15" xfId="0" applyFont="1" applyFill="1" applyBorder="1" applyAlignment="1">
      <alignment horizontal="center"/>
    </xf>
    <xf numFmtId="0" fontId="1" fillId="2" borderId="0" xfId="0" applyFont="1" applyFill="1" applyAlignment="1">
      <alignment horizontal="center"/>
    </xf>
    <xf numFmtId="0" fontId="1" fillId="2" borderId="2" xfId="0" applyFont="1" applyFill="1" applyBorder="1" applyAlignment="1">
      <alignment horizontal="center"/>
    </xf>
    <xf numFmtId="0" fontId="1" fillId="2" borderId="6" xfId="0" applyFont="1" applyFill="1" applyBorder="1" applyAlignment="1">
      <alignment horizontal="center"/>
    </xf>
    <xf numFmtId="0" fontId="1" fillId="2" borderId="8" xfId="0" applyFont="1" applyFill="1" applyBorder="1" applyAlignment="1">
      <alignment horizontal="center"/>
    </xf>
    <xf numFmtId="0" fontId="1" fillId="2" borderId="7" xfId="0" applyFont="1" applyFill="1" applyBorder="1" applyAlignment="1">
      <alignment horizontal="center"/>
    </xf>
    <xf numFmtId="0" fontId="4" fillId="0" borderId="17" xfId="0" applyFont="1" applyBorder="1" applyAlignment="1">
      <alignment horizontal="center"/>
    </xf>
    <xf numFmtId="1" fontId="1" fillId="0" borderId="0" xfId="0" applyNumberFormat="1" applyFont="1"/>
    <xf numFmtId="0" fontId="1" fillId="2" borderId="12" xfId="0" applyFont="1" applyFill="1" applyBorder="1" applyAlignment="1">
      <alignment horizontal="center"/>
    </xf>
    <xf numFmtId="1" fontId="1" fillId="7" borderId="9" xfId="0" applyNumberFormat="1" applyFont="1" applyFill="1" applyBorder="1" applyAlignment="1">
      <alignment horizontal="center"/>
    </xf>
    <xf numFmtId="1" fontId="1" fillId="7" borderId="12" xfId="0" applyNumberFormat="1" applyFont="1" applyFill="1" applyBorder="1" applyAlignment="1">
      <alignment horizontal="center"/>
    </xf>
    <xf numFmtId="0" fontId="1" fillId="2" borderId="12" xfId="0" applyFont="1" applyFill="1" applyBorder="1"/>
    <xf numFmtId="164" fontId="12" fillId="0" borderId="18" xfId="0" applyNumberFormat="1" applyFont="1" applyBorder="1"/>
    <xf numFmtId="164" fontId="12" fillId="0" borderId="15" xfId="0" applyNumberFormat="1" applyFont="1" applyBorder="1" applyAlignment="1">
      <alignment vertical="center"/>
    </xf>
    <xf numFmtId="0" fontId="4" fillId="8" borderId="13" xfId="0" applyFont="1" applyFill="1" applyBorder="1" applyAlignment="1">
      <alignment vertical="center"/>
    </xf>
    <xf numFmtId="0" fontId="4" fillId="8" borderId="14" xfId="0" applyFont="1" applyFill="1" applyBorder="1" applyAlignment="1">
      <alignment vertical="center"/>
    </xf>
    <xf numFmtId="0" fontId="4" fillId="8" borderId="16" xfId="0" applyFont="1" applyFill="1" applyBorder="1" applyAlignment="1">
      <alignment vertical="center"/>
    </xf>
    <xf numFmtId="0" fontId="1" fillId="8" borderId="0" xfId="0" applyFont="1" applyFill="1"/>
    <xf numFmtId="0" fontId="4" fillId="10" borderId="13" xfId="0" applyFont="1" applyFill="1" applyBorder="1" applyAlignment="1">
      <alignment vertical="center"/>
    </xf>
    <xf numFmtId="0" fontId="4" fillId="10" borderId="14" xfId="0" applyFont="1" applyFill="1" applyBorder="1" applyAlignment="1">
      <alignment vertical="center"/>
    </xf>
    <xf numFmtId="0" fontId="4" fillId="10" borderId="16" xfId="0" applyFont="1" applyFill="1" applyBorder="1" applyAlignment="1">
      <alignment vertical="center"/>
    </xf>
    <xf numFmtId="0" fontId="10" fillId="10" borderId="0" xfId="0" applyFont="1" applyFill="1" applyAlignment="1">
      <alignment horizontal="center"/>
    </xf>
    <xf numFmtId="0" fontId="1" fillId="10" borderId="0" xfId="0" applyFont="1" applyFill="1"/>
    <xf numFmtId="0" fontId="1" fillId="10" borderId="0" xfId="0" applyFont="1" applyFill="1" applyAlignment="1">
      <alignment horizontal="center"/>
    </xf>
    <xf numFmtId="0" fontId="5" fillId="5" borderId="12"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5" fillId="10" borderId="12" xfId="0" applyFont="1" applyFill="1" applyBorder="1" applyAlignment="1" applyProtection="1">
      <alignment horizontal="center"/>
      <protection locked="0"/>
    </xf>
    <xf numFmtId="0" fontId="4" fillId="10" borderId="19" xfId="0" applyFont="1" applyFill="1" applyBorder="1" applyAlignment="1" applyProtection="1">
      <alignment horizontal="center"/>
      <protection locked="0"/>
    </xf>
    <xf numFmtId="0" fontId="5" fillId="8" borderId="12" xfId="0" applyFont="1" applyFill="1" applyBorder="1" applyAlignment="1" applyProtection="1">
      <alignment horizontal="center"/>
      <protection locked="0"/>
    </xf>
    <xf numFmtId="0" fontId="4" fillId="8" borderId="19" xfId="0" applyFont="1" applyFill="1" applyBorder="1" applyAlignment="1" applyProtection="1">
      <alignment horizontal="center"/>
      <protection locked="0"/>
    </xf>
    <xf numFmtId="0" fontId="5" fillId="6" borderId="12" xfId="0" applyFont="1" applyFill="1" applyBorder="1" applyAlignment="1" applyProtection="1">
      <alignment horizontal="center"/>
      <protection locked="0"/>
    </xf>
    <xf numFmtId="0" fontId="4" fillId="6" borderId="19" xfId="0" applyFont="1" applyFill="1" applyBorder="1" applyAlignment="1" applyProtection="1">
      <alignment horizontal="center"/>
      <protection locked="0"/>
    </xf>
    <xf numFmtId="0" fontId="1" fillId="2" borderId="12" xfId="0" applyFont="1" applyFill="1" applyBorder="1" applyAlignment="1" applyProtection="1">
      <alignment horizontal="center" wrapText="1"/>
      <protection locked="0"/>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1" xfId="0" applyFont="1" applyFill="1" applyBorder="1" applyAlignment="1">
      <alignment horizontal="center"/>
    </xf>
    <xf numFmtId="0" fontId="4" fillId="10" borderId="13" xfId="0" applyFont="1" applyFill="1" applyBorder="1" applyAlignment="1" applyProtection="1">
      <alignment vertical="center"/>
      <protection locked="0"/>
    </xf>
    <xf numFmtId="0" fontId="4" fillId="8" borderId="12" xfId="0" applyFont="1" applyFill="1" applyBorder="1" applyAlignment="1" applyProtection="1">
      <alignment vertical="center"/>
      <protection locked="0"/>
    </xf>
    <xf numFmtId="0" fontId="4" fillId="11" borderId="12" xfId="0" applyFont="1" applyFill="1" applyBorder="1" applyAlignment="1" applyProtection="1">
      <alignment vertical="center"/>
      <protection locked="0"/>
    </xf>
    <xf numFmtId="0" fontId="4" fillId="11" borderId="14" xfId="0" applyFont="1" applyFill="1" applyBorder="1" applyAlignment="1">
      <alignment vertical="center"/>
    </xf>
    <xf numFmtId="0" fontId="4" fillId="11" borderId="16" xfId="0" applyFont="1" applyFill="1" applyBorder="1" applyAlignment="1">
      <alignment vertical="center"/>
    </xf>
    <xf numFmtId="0" fontId="5" fillId="11" borderId="12" xfId="0" applyFont="1" applyFill="1" applyBorder="1" applyAlignment="1" applyProtection="1">
      <alignment horizontal="center"/>
      <protection locked="0"/>
    </xf>
    <xf numFmtId="0" fontId="4" fillId="11" borderId="19" xfId="0" applyFont="1" applyFill="1" applyBorder="1" applyAlignment="1" applyProtection="1">
      <alignment horizontal="center"/>
      <protection locked="0"/>
    </xf>
    <xf numFmtId="0" fontId="10" fillId="11" borderId="0" xfId="0" applyFont="1" applyFill="1" applyAlignment="1">
      <alignment horizontal="center"/>
    </xf>
    <xf numFmtId="0" fontId="1" fillId="11" borderId="0" xfId="0" applyFont="1" applyFill="1"/>
    <xf numFmtId="0" fontId="1" fillId="11" borderId="0" xfId="0" applyFont="1" applyFill="1" applyAlignment="1">
      <alignment horizontal="center"/>
    </xf>
    <xf numFmtId="0" fontId="4" fillId="12" borderId="12" xfId="0" applyFont="1" applyFill="1" applyBorder="1" applyAlignment="1" applyProtection="1">
      <alignment vertical="center"/>
      <protection locked="0"/>
    </xf>
    <xf numFmtId="0" fontId="4" fillId="12" borderId="14" xfId="0" applyFont="1" applyFill="1" applyBorder="1" applyAlignment="1">
      <alignment vertical="center"/>
    </xf>
    <xf numFmtId="0" fontId="4" fillId="12" borderId="16" xfId="0" applyFont="1" applyFill="1" applyBorder="1" applyAlignment="1">
      <alignment vertical="center"/>
    </xf>
    <xf numFmtId="0" fontId="5" fillId="12" borderId="12" xfId="0" applyFont="1" applyFill="1" applyBorder="1" applyAlignment="1" applyProtection="1">
      <alignment horizontal="center"/>
      <protection locked="0"/>
    </xf>
    <xf numFmtId="0" fontId="4" fillId="12" borderId="19" xfId="0" applyFont="1" applyFill="1" applyBorder="1" applyAlignment="1" applyProtection="1">
      <alignment horizontal="center"/>
      <protection locked="0"/>
    </xf>
    <xf numFmtId="0" fontId="10" fillId="12" borderId="0" xfId="0" applyFont="1" applyFill="1" applyAlignment="1">
      <alignment horizontal="center"/>
    </xf>
    <xf numFmtId="0" fontId="1" fillId="12" borderId="0" xfId="0" applyFont="1" applyFill="1"/>
    <xf numFmtId="0" fontId="1" fillId="12" borderId="0" xfId="0" applyFont="1" applyFill="1" applyAlignment="1">
      <alignment horizontal="center"/>
    </xf>
    <xf numFmtId="0" fontId="23" fillId="0" borderId="0" xfId="0" applyFont="1"/>
    <xf numFmtId="0" fontId="24" fillId="0" borderId="0" xfId="0" applyFont="1"/>
    <xf numFmtId="0" fontId="25" fillId="0" borderId="0" xfId="0" applyFont="1"/>
    <xf numFmtId="0" fontId="26" fillId="0" borderId="0" xfId="0" applyFont="1"/>
    <xf numFmtId="0" fontId="22" fillId="0" borderId="0" xfId="0" applyFont="1"/>
    <xf numFmtId="0" fontId="0" fillId="0" borderId="0" xfId="0" applyAlignment="1">
      <alignment wrapText="1"/>
    </xf>
    <xf numFmtId="0" fontId="27" fillId="5" borderId="13" xfId="0" applyFont="1" applyFill="1" applyBorder="1" applyAlignment="1">
      <alignment vertical="center"/>
    </xf>
    <xf numFmtId="0" fontId="27" fillId="5" borderId="16" xfId="0" applyFont="1" applyFill="1" applyBorder="1" applyAlignment="1">
      <alignment vertical="center"/>
    </xf>
    <xf numFmtId="0" fontId="28" fillId="2" borderId="1" xfId="0" applyFont="1" applyFill="1" applyBorder="1" applyAlignment="1" applyProtection="1">
      <alignment horizontal="center"/>
      <protection locked="0"/>
    </xf>
    <xf numFmtId="0" fontId="29" fillId="0" borderId="0" xfId="0" applyFont="1" applyProtection="1">
      <protection locked="0"/>
    </xf>
    <xf numFmtId="0" fontId="28" fillId="2" borderId="1" xfId="0" applyFont="1" applyFill="1" applyBorder="1" applyAlignment="1">
      <alignment horizontal="center"/>
    </xf>
    <xf numFmtId="0" fontId="30" fillId="2" borderId="1" xfId="0" applyFont="1" applyFill="1" applyBorder="1" applyAlignment="1">
      <alignment horizontal="center"/>
    </xf>
    <xf numFmtId="0" fontId="27" fillId="0" borderId="0" xfId="0" applyFont="1" applyAlignment="1">
      <alignment horizontal="center"/>
    </xf>
    <xf numFmtId="0" fontId="28" fillId="0" borderId="0" xfId="0" applyFont="1"/>
    <xf numFmtId="0" fontId="27" fillId="5" borderId="14" xfId="0" applyFont="1" applyFill="1" applyBorder="1" applyAlignment="1">
      <alignment vertical="center"/>
    </xf>
    <xf numFmtId="0" fontId="28" fillId="5" borderId="0" xfId="0" applyFont="1" applyFill="1" applyAlignment="1">
      <alignment horizontal="center"/>
    </xf>
    <xf numFmtId="0" fontId="28" fillId="5" borderId="0" xfId="0" applyFont="1" applyFill="1"/>
    <xf numFmtId="0" fontId="31" fillId="5" borderId="0" xfId="0" applyFont="1" applyFill="1" applyAlignment="1">
      <alignment horizontal="center"/>
    </xf>
    <xf numFmtId="0" fontId="27" fillId="5" borderId="19" xfId="0" applyFont="1" applyFill="1" applyBorder="1" applyAlignment="1" applyProtection="1">
      <alignment horizontal="center"/>
      <protection locked="0"/>
    </xf>
    <xf numFmtId="0" fontId="30" fillId="5" borderId="12" xfId="0" applyFont="1" applyFill="1" applyBorder="1" applyAlignment="1" applyProtection="1">
      <alignment horizontal="center"/>
      <protection locked="0"/>
    </xf>
    <xf numFmtId="0" fontId="27" fillId="5" borderId="13" xfId="0" applyFont="1" applyFill="1" applyBorder="1" applyAlignment="1" applyProtection="1">
      <alignment vertical="center"/>
      <protection locked="0"/>
    </xf>
    <xf numFmtId="0" fontId="0" fillId="0" borderId="0" xfId="0" applyAlignment="1">
      <alignment horizontal="left" wrapText="1"/>
    </xf>
    <xf numFmtId="0" fontId="11" fillId="0" borderId="0" xfId="0" applyFont="1" applyAlignment="1">
      <alignment horizontal="left" wrapText="1"/>
    </xf>
    <xf numFmtId="49" fontId="21" fillId="2" borderId="3" xfId="0" applyNumberFormat="1" applyFont="1" applyFill="1" applyBorder="1" applyAlignment="1" applyProtection="1">
      <alignment horizontal="center" vertical="center"/>
      <protection locked="0"/>
    </xf>
    <xf numFmtId="49" fontId="16" fillId="2" borderId="5" xfId="0" applyNumberFormat="1" applyFont="1" applyFill="1" applyBorder="1" applyAlignment="1" applyProtection="1">
      <alignment horizontal="center" vertical="center"/>
      <protection locked="0"/>
    </xf>
    <xf numFmtId="49" fontId="16" fillId="2" borderId="4" xfId="0" applyNumberFormat="1" applyFont="1" applyFill="1" applyBorder="1" applyAlignment="1" applyProtection="1">
      <alignment horizontal="center" vertical="center"/>
      <protection locked="0"/>
    </xf>
    <xf numFmtId="49" fontId="16" fillId="2" borderId="6" xfId="0" applyNumberFormat="1" applyFont="1" applyFill="1" applyBorder="1" applyAlignment="1" applyProtection="1">
      <alignment horizontal="center" vertical="center"/>
      <protection locked="0"/>
    </xf>
    <xf numFmtId="49" fontId="16" fillId="2" borderId="8" xfId="0" applyNumberFormat="1" applyFont="1" applyFill="1" applyBorder="1" applyAlignment="1" applyProtection="1">
      <alignment horizontal="center" vertical="center"/>
      <protection locked="0"/>
    </xf>
    <xf numFmtId="49" fontId="16" fillId="2" borderId="7" xfId="0" applyNumberFormat="1" applyFont="1" applyFill="1" applyBorder="1" applyAlignment="1" applyProtection="1">
      <alignment horizontal="center" vertical="center"/>
      <protection locked="0"/>
    </xf>
    <xf numFmtId="0" fontId="4" fillId="0" borderId="0" xfId="0" applyFont="1" applyAlignment="1">
      <alignment horizontal="center"/>
    </xf>
  </cellXfs>
  <cellStyles count="5">
    <cellStyle name="Bad" xfId="3" builtinId="27"/>
    <cellStyle name="Currency" xfId="1" builtinId="4"/>
    <cellStyle name="Good" xfId="2" builtinId="26"/>
    <cellStyle name="Normal" xfId="0" builtinId="0"/>
    <cellStyle name="Normal 3" xfId="4" xr:uid="{00000000-0005-0000-0000-000004000000}"/>
  </cellStyles>
  <dxfs count="27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6E6E6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0091D2"/>
      <color rgb="FF6E6E6E"/>
      <color rgb="FFE1007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4761</xdr:colOff>
      <xdr:row>9</xdr:row>
      <xdr:rowOff>98109</xdr:rowOff>
    </xdr:from>
    <xdr:to>
      <xdr:col>6</xdr:col>
      <xdr:colOff>181156</xdr:colOff>
      <xdr:row>14</xdr:row>
      <xdr:rowOff>73343</xdr:rowOff>
    </xdr:to>
    <xdr:pic>
      <xdr:nvPicPr>
        <xdr:cNvPr id="3" name="Picture 2">
          <a:extLst>
            <a:ext uri="{FF2B5EF4-FFF2-40B4-BE49-F238E27FC236}">
              <a16:creationId xmlns:a16="http://schemas.microsoft.com/office/drawing/2014/main" id="{7D7D8C75-E8A2-761C-1ACA-47E127F45E46}"/>
            </a:ext>
          </a:extLst>
        </xdr:cNvPr>
        <xdr:cNvPicPr>
          <a:picLocks noChangeAspect="1"/>
        </xdr:cNvPicPr>
      </xdr:nvPicPr>
      <xdr:blipFill>
        <a:blip xmlns:r="http://schemas.openxmlformats.org/officeDocument/2006/relationships" r:embed="rId1"/>
        <a:stretch>
          <a:fillRect/>
        </a:stretch>
      </xdr:blipFill>
      <xdr:spPr>
        <a:xfrm>
          <a:off x="614361" y="1183959"/>
          <a:ext cx="3220265" cy="880109"/>
        </a:xfrm>
        <a:prstGeom prst="rect">
          <a:avLst/>
        </a:prstGeom>
      </xdr:spPr>
    </xdr:pic>
    <xdr:clientData/>
  </xdr:twoCellAnchor>
  <xdr:twoCellAnchor editAs="oneCell">
    <xdr:from>
      <xdr:col>1</xdr:col>
      <xdr:colOff>7623</xdr:colOff>
      <xdr:row>17</xdr:row>
      <xdr:rowOff>126692</xdr:rowOff>
    </xdr:from>
    <xdr:to>
      <xdr:col>7</xdr:col>
      <xdr:colOff>540923</xdr:colOff>
      <xdr:row>22</xdr:row>
      <xdr:rowOff>67960</xdr:rowOff>
    </xdr:to>
    <xdr:pic>
      <xdr:nvPicPr>
        <xdr:cNvPr id="4" name="Picture 3">
          <a:extLst>
            <a:ext uri="{FF2B5EF4-FFF2-40B4-BE49-F238E27FC236}">
              <a16:creationId xmlns:a16="http://schemas.microsoft.com/office/drawing/2014/main" id="{427774E2-E2F3-0F9E-5ECA-4AC4CC62D166}"/>
            </a:ext>
          </a:extLst>
        </xdr:cNvPr>
        <xdr:cNvPicPr>
          <a:picLocks noChangeAspect="1"/>
        </xdr:cNvPicPr>
      </xdr:nvPicPr>
      <xdr:blipFill>
        <a:blip xmlns:r="http://schemas.openxmlformats.org/officeDocument/2006/relationships" r:embed="rId2"/>
        <a:stretch>
          <a:fillRect/>
        </a:stretch>
      </xdr:blipFill>
      <xdr:spPr>
        <a:xfrm>
          <a:off x="617223" y="2660342"/>
          <a:ext cx="4189311" cy="842013"/>
        </a:xfrm>
        <a:prstGeom prst="rect">
          <a:avLst/>
        </a:prstGeom>
      </xdr:spPr>
    </xdr:pic>
    <xdr:clientData/>
  </xdr:twoCellAnchor>
  <xdr:twoCellAnchor editAs="oneCell">
    <xdr:from>
      <xdr:col>1</xdr:col>
      <xdr:colOff>10482</xdr:colOff>
      <xdr:row>24</xdr:row>
      <xdr:rowOff>155760</xdr:rowOff>
    </xdr:from>
    <xdr:to>
      <xdr:col>5</xdr:col>
      <xdr:colOff>351527</xdr:colOff>
      <xdr:row>30</xdr:row>
      <xdr:rowOff>9209</xdr:rowOff>
    </xdr:to>
    <xdr:pic>
      <xdr:nvPicPr>
        <xdr:cNvPr id="6" name="Picture 5">
          <a:extLst>
            <a:ext uri="{FF2B5EF4-FFF2-40B4-BE49-F238E27FC236}">
              <a16:creationId xmlns:a16="http://schemas.microsoft.com/office/drawing/2014/main" id="{EE714A28-B918-EF74-24B2-2D8766839610}"/>
            </a:ext>
          </a:extLst>
        </xdr:cNvPr>
        <xdr:cNvPicPr>
          <a:picLocks noChangeAspect="1"/>
        </xdr:cNvPicPr>
      </xdr:nvPicPr>
      <xdr:blipFill>
        <a:blip xmlns:r="http://schemas.openxmlformats.org/officeDocument/2006/relationships" r:embed="rId3"/>
        <a:stretch>
          <a:fillRect/>
        </a:stretch>
      </xdr:blipFill>
      <xdr:spPr>
        <a:xfrm>
          <a:off x="620082" y="3956235"/>
          <a:ext cx="2777856" cy="934853"/>
        </a:xfrm>
        <a:prstGeom prst="rect">
          <a:avLst/>
        </a:prstGeom>
      </xdr:spPr>
    </xdr:pic>
    <xdr:clientData/>
  </xdr:twoCellAnchor>
  <xdr:twoCellAnchor editAs="oneCell">
    <xdr:from>
      <xdr:col>1</xdr:col>
      <xdr:colOff>0</xdr:colOff>
      <xdr:row>33</xdr:row>
      <xdr:rowOff>0</xdr:rowOff>
    </xdr:from>
    <xdr:to>
      <xdr:col>5</xdr:col>
      <xdr:colOff>342900</xdr:colOff>
      <xdr:row>38</xdr:row>
      <xdr:rowOff>68264</xdr:rowOff>
    </xdr:to>
    <xdr:pic>
      <xdr:nvPicPr>
        <xdr:cNvPr id="7" name="Picture 6">
          <a:extLst>
            <a:ext uri="{FF2B5EF4-FFF2-40B4-BE49-F238E27FC236}">
              <a16:creationId xmlns:a16="http://schemas.microsoft.com/office/drawing/2014/main" id="{7373DD9B-91EC-A6E5-2792-9FDD226C0A95}"/>
            </a:ext>
          </a:extLst>
        </xdr:cNvPr>
        <xdr:cNvPicPr>
          <a:picLocks noChangeAspect="1"/>
        </xdr:cNvPicPr>
      </xdr:nvPicPr>
      <xdr:blipFill>
        <a:blip xmlns:r="http://schemas.openxmlformats.org/officeDocument/2006/relationships" r:embed="rId4"/>
        <a:stretch>
          <a:fillRect/>
        </a:stretch>
      </xdr:blipFill>
      <xdr:spPr>
        <a:xfrm>
          <a:off x="609600" y="5429250"/>
          <a:ext cx="2781300" cy="966151"/>
        </a:xfrm>
        <a:prstGeom prst="rect">
          <a:avLst/>
        </a:prstGeom>
      </xdr:spPr>
    </xdr:pic>
    <xdr:clientData/>
  </xdr:twoCellAnchor>
  <xdr:twoCellAnchor editAs="oneCell">
    <xdr:from>
      <xdr:col>11</xdr:col>
      <xdr:colOff>1906</xdr:colOff>
      <xdr:row>41</xdr:row>
      <xdr:rowOff>102710</xdr:rowOff>
    </xdr:from>
    <xdr:to>
      <xdr:col>16</xdr:col>
      <xdr:colOff>112406</xdr:colOff>
      <xdr:row>48</xdr:row>
      <xdr:rowOff>1168</xdr:rowOff>
    </xdr:to>
    <xdr:pic>
      <xdr:nvPicPr>
        <xdr:cNvPr id="52" name="Picture 8">
          <a:extLst>
            <a:ext uri="{FF2B5EF4-FFF2-40B4-BE49-F238E27FC236}">
              <a16:creationId xmlns:a16="http://schemas.microsoft.com/office/drawing/2014/main" id="{FBF42E14-1BB3-04BD-5937-00FE71821922}"/>
            </a:ext>
          </a:extLst>
        </xdr:cNvPr>
        <xdr:cNvPicPr>
          <a:picLocks noChangeAspect="1"/>
        </xdr:cNvPicPr>
      </xdr:nvPicPr>
      <xdr:blipFill>
        <a:blip xmlns:r="http://schemas.openxmlformats.org/officeDocument/2006/relationships" r:embed="rId5"/>
        <a:stretch>
          <a:fillRect/>
        </a:stretch>
      </xdr:blipFill>
      <xdr:spPr>
        <a:xfrm>
          <a:off x="6707506" y="7160735"/>
          <a:ext cx="3158500" cy="1162108"/>
        </a:xfrm>
        <a:prstGeom prst="rect">
          <a:avLst/>
        </a:prstGeom>
      </xdr:spPr>
    </xdr:pic>
    <xdr:clientData/>
  </xdr:twoCellAnchor>
  <xdr:twoCellAnchor editAs="oneCell">
    <xdr:from>
      <xdr:col>10</xdr:col>
      <xdr:colOff>585788</xdr:colOff>
      <xdr:row>51</xdr:row>
      <xdr:rowOff>128590</xdr:rowOff>
    </xdr:from>
    <xdr:to>
      <xdr:col>16</xdr:col>
      <xdr:colOff>2162504</xdr:colOff>
      <xdr:row>57</xdr:row>
      <xdr:rowOff>124378</xdr:rowOff>
    </xdr:to>
    <xdr:pic>
      <xdr:nvPicPr>
        <xdr:cNvPr id="49" name="Picture 10">
          <a:extLst>
            <a:ext uri="{FF2B5EF4-FFF2-40B4-BE49-F238E27FC236}">
              <a16:creationId xmlns:a16="http://schemas.microsoft.com/office/drawing/2014/main" id="{8280AC73-8F16-1E82-3BFE-C7D84F453E50}"/>
            </a:ext>
          </a:extLst>
        </xdr:cNvPr>
        <xdr:cNvPicPr>
          <a:picLocks noChangeAspect="1"/>
        </xdr:cNvPicPr>
      </xdr:nvPicPr>
      <xdr:blipFill>
        <a:blip xmlns:r="http://schemas.openxmlformats.org/officeDocument/2006/relationships" r:embed="rId6"/>
        <a:stretch>
          <a:fillRect/>
        </a:stretch>
      </xdr:blipFill>
      <xdr:spPr>
        <a:xfrm>
          <a:off x="6681788" y="8996365"/>
          <a:ext cx="5229236" cy="1084813"/>
        </a:xfrm>
        <a:prstGeom prst="rect">
          <a:avLst/>
        </a:prstGeom>
      </xdr:spPr>
    </xdr:pic>
    <xdr:clientData/>
  </xdr:twoCellAnchor>
  <xdr:twoCellAnchor editAs="oneCell">
    <xdr:from>
      <xdr:col>1</xdr:col>
      <xdr:colOff>0</xdr:colOff>
      <xdr:row>51</xdr:row>
      <xdr:rowOff>107629</xdr:rowOff>
    </xdr:from>
    <xdr:to>
      <xdr:col>9</xdr:col>
      <xdr:colOff>580919</xdr:colOff>
      <xdr:row>57</xdr:row>
      <xdr:rowOff>143192</xdr:rowOff>
    </xdr:to>
    <xdr:pic>
      <xdr:nvPicPr>
        <xdr:cNvPr id="12" name="Picture 11">
          <a:extLst>
            <a:ext uri="{FF2B5EF4-FFF2-40B4-BE49-F238E27FC236}">
              <a16:creationId xmlns:a16="http://schemas.microsoft.com/office/drawing/2014/main" id="{B2F411E0-B221-7848-147C-0C64C65FCF7A}"/>
            </a:ext>
          </a:extLst>
        </xdr:cNvPr>
        <xdr:cNvPicPr>
          <a:picLocks noChangeAspect="1"/>
        </xdr:cNvPicPr>
      </xdr:nvPicPr>
      <xdr:blipFill>
        <a:blip xmlns:r="http://schemas.openxmlformats.org/officeDocument/2006/relationships" r:embed="rId7"/>
        <a:stretch>
          <a:fillRect/>
        </a:stretch>
      </xdr:blipFill>
      <xdr:spPr>
        <a:xfrm>
          <a:off x="609600" y="8794429"/>
          <a:ext cx="5460892" cy="1112520"/>
        </a:xfrm>
        <a:prstGeom prst="rect">
          <a:avLst/>
        </a:prstGeom>
      </xdr:spPr>
    </xdr:pic>
    <xdr:clientData/>
  </xdr:twoCellAnchor>
  <xdr:twoCellAnchor editAs="oneCell">
    <xdr:from>
      <xdr:col>1</xdr:col>
      <xdr:colOff>5716</xdr:colOff>
      <xdr:row>62</xdr:row>
      <xdr:rowOff>120968</xdr:rowOff>
    </xdr:from>
    <xdr:to>
      <xdr:col>8</xdr:col>
      <xdr:colOff>464504</xdr:colOff>
      <xdr:row>71</xdr:row>
      <xdr:rowOff>141550</xdr:rowOff>
    </xdr:to>
    <xdr:pic>
      <xdr:nvPicPr>
        <xdr:cNvPr id="13" name="Picture 12">
          <a:extLst>
            <a:ext uri="{FF2B5EF4-FFF2-40B4-BE49-F238E27FC236}">
              <a16:creationId xmlns:a16="http://schemas.microsoft.com/office/drawing/2014/main" id="{C64D927C-7203-AAFB-EE7F-0C5E697211E5}"/>
            </a:ext>
          </a:extLst>
        </xdr:cNvPr>
        <xdr:cNvPicPr>
          <a:picLocks noChangeAspect="1"/>
        </xdr:cNvPicPr>
      </xdr:nvPicPr>
      <xdr:blipFill>
        <a:blip xmlns:r="http://schemas.openxmlformats.org/officeDocument/2006/relationships" r:embed="rId8"/>
        <a:stretch>
          <a:fillRect/>
        </a:stretch>
      </xdr:blipFill>
      <xdr:spPr>
        <a:xfrm>
          <a:off x="615316" y="10798493"/>
          <a:ext cx="4728209" cy="1641417"/>
        </a:xfrm>
        <a:prstGeom prst="rect">
          <a:avLst/>
        </a:prstGeom>
      </xdr:spPr>
    </xdr:pic>
    <xdr:clientData/>
  </xdr:twoCellAnchor>
  <xdr:twoCellAnchor editAs="oneCell">
    <xdr:from>
      <xdr:col>0</xdr:col>
      <xdr:colOff>598169</xdr:colOff>
      <xdr:row>77</xdr:row>
      <xdr:rowOff>97156</xdr:rowOff>
    </xdr:from>
    <xdr:to>
      <xdr:col>5</xdr:col>
      <xdr:colOff>430821</xdr:colOff>
      <xdr:row>83</xdr:row>
      <xdr:rowOff>47309</xdr:rowOff>
    </xdr:to>
    <xdr:pic>
      <xdr:nvPicPr>
        <xdr:cNvPr id="14" name="Picture 13">
          <a:extLst>
            <a:ext uri="{FF2B5EF4-FFF2-40B4-BE49-F238E27FC236}">
              <a16:creationId xmlns:a16="http://schemas.microsoft.com/office/drawing/2014/main" id="{5F4BA5EA-CA85-0FBE-53D5-DB811F4580B0}"/>
            </a:ext>
          </a:extLst>
        </xdr:cNvPr>
        <xdr:cNvPicPr>
          <a:picLocks noChangeAspect="1"/>
        </xdr:cNvPicPr>
      </xdr:nvPicPr>
      <xdr:blipFill>
        <a:blip xmlns:r="http://schemas.openxmlformats.org/officeDocument/2006/relationships" r:embed="rId9"/>
        <a:stretch>
          <a:fillRect/>
        </a:stretch>
      </xdr:blipFill>
      <xdr:spPr>
        <a:xfrm>
          <a:off x="598169" y="13489306"/>
          <a:ext cx="2873667" cy="1038225"/>
        </a:xfrm>
        <a:prstGeom prst="rect">
          <a:avLst/>
        </a:prstGeom>
      </xdr:spPr>
    </xdr:pic>
    <xdr:clientData/>
  </xdr:twoCellAnchor>
  <xdr:twoCellAnchor editAs="oneCell">
    <xdr:from>
      <xdr:col>1</xdr:col>
      <xdr:colOff>76200</xdr:colOff>
      <xdr:row>87</xdr:row>
      <xdr:rowOff>123825</xdr:rowOff>
    </xdr:from>
    <xdr:to>
      <xdr:col>10</xdr:col>
      <xdr:colOff>28894</xdr:colOff>
      <xdr:row>94</xdr:row>
      <xdr:rowOff>102649</xdr:rowOff>
    </xdr:to>
    <xdr:pic>
      <xdr:nvPicPr>
        <xdr:cNvPr id="15" name="Picture 14">
          <a:extLst>
            <a:ext uri="{FF2B5EF4-FFF2-40B4-BE49-F238E27FC236}">
              <a16:creationId xmlns:a16="http://schemas.microsoft.com/office/drawing/2014/main" id="{495C9A3E-EEBE-B27F-CAF2-BE232EE36FFE}"/>
            </a:ext>
          </a:extLst>
        </xdr:cNvPr>
        <xdr:cNvPicPr>
          <a:picLocks noChangeAspect="1"/>
        </xdr:cNvPicPr>
      </xdr:nvPicPr>
      <xdr:blipFill>
        <a:blip xmlns:r="http://schemas.openxmlformats.org/officeDocument/2006/relationships" r:embed="rId10"/>
        <a:stretch>
          <a:fillRect/>
        </a:stretch>
      </xdr:blipFill>
      <xdr:spPr>
        <a:xfrm>
          <a:off x="685800" y="15325725"/>
          <a:ext cx="5434966" cy="1250729"/>
        </a:xfrm>
        <a:prstGeom prst="rect">
          <a:avLst/>
        </a:prstGeom>
      </xdr:spPr>
    </xdr:pic>
    <xdr:clientData/>
  </xdr:twoCellAnchor>
  <xdr:twoCellAnchor editAs="oneCell">
    <xdr:from>
      <xdr:col>1</xdr:col>
      <xdr:colOff>0</xdr:colOff>
      <xdr:row>41</xdr:row>
      <xdr:rowOff>96197</xdr:rowOff>
    </xdr:from>
    <xdr:to>
      <xdr:col>6</xdr:col>
      <xdr:colOff>391484</xdr:colOff>
      <xdr:row>47</xdr:row>
      <xdr:rowOff>173807</xdr:rowOff>
    </xdr:to>
    <xdr:pic>
      <xdr:nvPicPr>
        <xdr:cNvPr id="32" name="Picture 15">
          <a:extLst>
            <a:ext uri="{FF2B5EF4-FFF2-40B4-BE49-F238E27FC236}">
              <a16:creationId xmlns:a16="http://schemas.microsoft.com/office/drawing/2014/main" id="{C1118DAB-6F25-7940-78F6-4E07FF6E9B9B}"/>
            </a:ext>
          </a:extLst>
        </xdr:cNvPr>
        <xdr:cNvPicPr>
          <a:picLocks noChangeAspect="1"/>
        </xdr:cNvPicPr>
      </xdr:nvPicPr>
      <xdr:blipFill>
        <a:blip xmlns:r="http://schemas.openxmlformats.org/officeDocument/2006/relationships" r:embed="rId11"/>
        <a:stretch>
          <a:fillRect/>
        </a:stretch>
      </xdr:blipFill>
      <xdr:spPr>
        <a:xfrm>
          <a:off x="609600" y="7154222"/>
          <a:ext cx="3440436" cy="1163460"/>
        </a:xfrm>
        <a:prstGeom prst="rect">
          <a:avLst/>
        </a:prstGeom>
      </xdr:spPr>
    </xdr:pic>
    <xdr:clientData/>
  </xdr:twoCellAnchor>
</xdr:wsDr>
</file>

<file path=xl/theme/theme1.xml><?xml version="1.0" encoding="utf-8"?>
<a:theme xmlns:a="http://schemas.openxmlformats.org/drawingml/2006/main" name="Office Theme">
  <a:themeElements>
    <a:clrScheme name="TA-Colours">
      <a:dk1>
        <a:sysClr val="windowText" lastClr="000000"/>
      </a:dk1>
      <a:lt1>
        <a:sysClr val="window" lastClr="FFFFFF"/>
      </a:lt1>
      <a:dk2>
        <a:srgbClr val="44546A"/>
      </a:dk2>
      <a:lt2>
        <a:srgbClr val="E7E6E6"/>
      </a:lt2>
      <a:accent1>
        <a:srgbClr val="0091D2"/>
      </a:accent1>
      <a:accent2>
        <a:srgbClr val="E10073"/>
      </a:accent2>
      <a:accent3>
        <a:srgbClr val="FAC300"/>
      </a:accent3>
      <a:accent4>
        <a:srgbClr val="D7D700"/>
      </a:accent4>
      <a:accent5>
        <a:srgbClr val="6E6E6E"/>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H18"/>
  <sheetViews>
    <sheetView workbookViewId="0">
      <selection activeCell="D23" sqref="D23"/>
    </sheetView>
  </sheetViews>
  <sheetFormatPr defaultRowHeight="15" x14ac:dyDescent="0.25"/>
  <cols>
    <col min="2" max="2" width="27.5703125" bestFit="1" customWidth="1"/>
    <col min="4" max="4" width="13.5703125" bestFit="1" customWidth="1"/>
    <col min="5" max="5" width="3.5703125" bestFit="1" customWidth="1"/>
    <col min="6" max="6" width="16.5703125" bestFit="1" customWidth="1"/>
    <col min="7" max="7" width="17.5703125" customWidth="1"/>
    <col min="8" max="8" width="18.85546875" bestFit="1" customWidth="1"/>
  </cols>
  <sheetData>
    <row r="2" spans="2:8" x14ac:dyDescent="0.25">
      <c r="B2" t="s">
        <v>0</v>
      </c>
      <c r="D2" t="s">
        <v>1</v>
      </c>
      <c r="F2" t="s">
        <v>2</v>
      </c>
      <c r="H2" t="s">
        <v>3</v>
      </c>
    </row>
    <row r="3" spans="2:8" ht="15.75" thickBot="1" x14ac:dyDescent="0.3"/>
    <row r="4" spans="2:8" ht="15.75" thickBot="1" x14ac:dyDescent="0.3">
      <c r="B4" s="42">
        <v>7</v>
      </c>
      <c r="C4" s="43"/>
      <c r="D4" s="42">
        <v>5</v>
      </c>
      <c r="E4" s="43"/>
      <c r="F4" s="42">
        <v>90</v>
      </c>
      <c r="G4" s="43"/>
      <c r="H4" s="42">
        <v>40</v>
      </c>
    </row>
    <row r="5" spans="2:8" x14ac:dyDescent="0.25">
      <c r="B5" s="44" t="s">
        <v>4</v>
      </c>
      <c r="C5" s="44"/>
      <c r="D5" s="44" t="s">
        <v>5</v>
      </c>
      <c r="E5" s="44"/>
      <c r="F5" s="44" t="s">
        <v>6</v>
      </c>
      <c r="G5" s="44"/>
      <c r="H5" s="44" t="s">
        <v>7</v>
      </c>
    </row>
    <row r="6" spans="2:8" x14ac:dyDescent="0.25">
      <c r="E6" s="45">
        <v>90</v>
      </c>
      <c r="F6" s="46" t="s">
        <v>8</v>
      </c>
    </row>
    <row r="7" spans="2:8" x14ac:dyDescent="0.25">
      <c r="E7" s="45">
        <v>70</v>
      </c>
      <c r="F7" s="46" t="s">
        <v>9</v>
      </c>
    </row>
    <row r="8" spans="2:8" x14ac:dyDescent="0.25">
      <c r="E8" s="45">
        <v>48</v>
      </c>
      <c r="F8" s="45" t="s">
        <v>10</v>
      </c>
    </row>
    <row r="9" spans="2:8" x14ac:dyDescent="0.25">
      <c r="E9" s="45">
        <v>55</v>
      </c>
      <c r="F9" s="46" t="s">
        <v>11</v>
      </c>
    </row>
    <row r="10" spans="2:8" x14ac:dyDescent="0.25">
      <c r="E10" s="45">
        <v>32</v>
      </c>
      <c r="F10" s="46" t="s">
        <v>12</v>
      </c>
    </row>
    <row r="11" spans="2:8" x14ac:dyDescent="0.25">
      <c r="E11" s="45">
        <v>41</v>
      </c>
      <c r="F11" s="46" t="s">
        <v>13</v>
      </c>
    </row>
    <row r="12" spans="2:8" x14ac:dyDescent="0.25">
      <c r="E12" s="45">
        <v>30</v>
      </c>
      <c r="F12" s="46" t="s">
        <v>14</v>
      </c>
    </row>
    <row r="15" spans="2:8" ht="15.75" thickBot="1" x14ac:dyDescent="0.3"/>
    <row r="16" spans="2:8" ht="15.75" thickBot="1" x14ac:dyDescent="0.3">
      <c r="B16" t="s">
        <v>15</v>
      </c>
      <c r="D16" s="43">
        <f>B4*H4</f>
        <v>280</v>
      </c>
      <c r="F16" s="42">
        <f>(F4*D16)/60/H4</f>
        <v>10.5</v>
      </c>
      <c r="G16" t="s">
        <v>16</v>
      </c>
    </row>
    <row r="17" spans="2:7" x14ac:dyDescent="0.25">
      <c r="B17" t="s">
        <v>17</v>
      </c>
      <c r="D17" s="43">
        <f>(B4*H4)*D4</f>
        <v>1400</v>
      </c>
      <c r="G17" s="45" t="s">
        <v>18</v>
      </c>
    </row>
    <row r="18" spans="2:7" x14ac:dyDescent="0.25">
      <c r="G18" s="45" t="s">
        <v>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054CA-2200-44B6-96AC-A8CB395F5DF3}">
  <sheetPr>
    <tabColor rgb="FF0091D2"/>
  </sheetPr>
  <dimension ref="A2:Q102"/>
  <sheetViews>
    <sheetView workbookViewId="0">
      <selection activeCell="I10" sqref="I10"/>
    </sheetView>
  </sheetViews>
  <sheetFormatPr defaultRowHeight="15" x14ac:dyDescent="0.25"/>
  <cols>
    <col min="17" max="17" width="76.5703125" customWidth="1"/>
  </cols>
  <sheetData>
    <row r="2" spans="1:1" x14ac:dyDescent="0.25">
      <c r="A2" s="125" t="s">
        <v>20</v>
      </c>
    </row>
    <row r="4" spans="1:1" x14ac:dyDescent="0.25">
      <c r="A4" t="s">
        <v>21</v>
      </c>
    </row>
    <row r="5" spans="1:1" x14ac:dyDescent="0.25">
      <c r="A5" s="45" t="s">
        <v>22</v>
      </c>
    </row>
    <row r="6" spans="1:1" x14ac:dyDescent="0.25">
      <c r="A6" s="45" t="s">
        <v>23</v>
      </c>
    </row>
    <row r="7" spans="1:1" x14ac:dyDescent="0.25">
      <c r="A7" s="45" t="s">
        <v>24</v>
      </c>
    </row>
    <row r="9" spans="1:1" x14ac:dyDescent="0.25">
      <c r="A9" t="s">
        <v>25</v>
      </c>
    </row>
    <row r="17" spans="1:1" x14ac:dyDescent="0.25">
      <c r="A17" t="s">
        <v>26</v>
      </c>
    </row>
    <row r="24" spans="1:1" x14ac:dyDescent="0.25">
      <c r="A24" t="s">
        <v>27</v>
      </c>
    </row>
    <row r="32" spans="1:1" x14ac:dyDescent="0.25">
      <c r="A32" t="s">
        <v>28</v>
      </c>
    </row>
    <row r="40" spans="1:12" x14ac:dyDescent="0.25">
      <c r="A40" s="121" t="s">
        <v>29</v>
      </c>
    </row>
    <row r="41" spans="1:12" x14ac:dyDescent="0.25">
      <c r="A41" s="122" t="s">
        <v>30</v>
      </c>
      <c r="B41" s="123"/>
      <c r="C41" s="123"/>
      <c r="D41" s="123"/>
      <c r="E41" s="123"/>
      <c r="F41" s="123"/>
      <c r="G41" s="123"/>
      <c r="H41" s="123"/>
      <c r="I41" s="123"/>
      <c r="J41" s="123"/>
      <c r="K41" s="123"/>
      <c r="L41" s="122" t="s">
        <v>31</v>
      </c>
    </row>
    <row r="50" spans="1:17" x14ac:dyDescent="0.25">
      <c r="A50" t="s">
        <v>32</v>
      </c>
    </row>
    <row r="51" spans="1:17" x14ac:dyDescent="0.25">
      <c r="A51" s="122" t="s">
        <v>33</v>
      </c>
      <c r="L51" s="122" t="s">
        <v>34</v>
      </c>
    </row>
    <row r="60" spans="1:17" x14ac:dyDescent="0.25">
      <c r="A60" t="s">
        <v>35</v>
      </c>
    </row>
    <row r="61" spans="1:17" x14ac:dyDescent="0.25">
      <c r="B61" t="s">
        <v>36</v>
      </c>
      <c r="Q61" s="125" t="s">
        <v>37</v>
      </c>
    </row>
    <row r="62" spans="1:17" ht="21.6" customHeight="1" x14ac:dyDescent="0.25">
      <c r="B62" t="s">
        <v>38</v>
      </c>
      <c r="K62" s="124" t="s">
        <v>39</v>
      </c>
      <c r="L62" s="124"/>
      <c r="M62" s="124"/>
      <c r="Q62" s="142" t="s">
        <v>40</v>
      </c>
    </row>
    <row r="63" spans="1:17" x14ac:dyDescent="0.25">
      <c r="K63" s="124" t="s">
        <v>41</v>
      </c>
      <c r="L63" s="124"/>
      <c r="M63" s="124"/>
      <c r="Q63" s="142"/>
    </row>
    <row r="64" spans="1:17" x14ac:dyDescent="0.25">
      <c r="K64" s="124" t="s">
        <v>42</v>
      </c>
      <c r="L64" s="124"/>
      <c r="M64" s="124"/>
      <c r="Q64" s="142"/>
    </row>
    <row r="65" spans="1:17" x14ac:dyDescent="0.25">
      <c r="K65" s="124" t="s">
        <v>43</v>
      </c>
      <c r="L65" s="124"/>
      <c r="M65" s="124"/>
      <c r="Q65" s="126"/>
    </row>
    <row r="66" spans="1:17" x14ac:dyDescent="0.25">
      <c r="Q66" t="s">
        <v>44</v>
      </c>
    </row>
    <row r="67" spans="1:17" x14ac:dyDescent="0.25">
      <c r="Q67" t="s">
        <v>45</v>
      </c>
    </row>
    <row r="68" spans="1:17" x14ac:dyDescent="0.25">
      <c r="Q68" t="s">
        <v>46</v>
      </c>
    </row>
    <row r="69" spans="1:17" x14ac:dyDescent="0.25">
      <c r="Q69" s="126"/>
    </row>
    <row r="70" spans="1:17" x14ac:dyDescent="0.25">
      <c r="Q70" s="126"/>
    </row>
    <row r="75" spans="1:17" x14ac:dyDescent="0.25">
      <c r="A75" t="s">
        <v>47</v>
      </c>
    </row>
    <row r="77" spans="1:17" x14ac:dyDescent="0.25">
      <c r="A77" t="s">
        <v>48</v>
      </c>
    </row>
    <row r="86" spans="1:2" x14ac:dyDescent="0.25">
      <c r="A86" t="s">
        <v>49</v>
      </c>
    </row>
    <row r="96" spans="1:2" x14ac:dyDescent="0.25">
      <c r="B96" t="s">
        <v>50</v>
      </c>
    </row>
    <row r="97" spans="2:3" x14ac:dyDescent="0.25">
      <c r="B97" t="s">
        <v>51</v>
      </c>
    </row>
    <row r="99" spans="2:3" x14ac:dyDescent="0.25">
      <c r="B99" t="s">
        <v>52</v>
      </c>
    </row>
    <row r="100" spans="2:3" x14ac:dyDescent="0.25">
      <c r="C100" t="s">
        <v>53</v>
      </c>
    </row>
    <row r="101" spans="2:3" x14ac:dyDescent="0.25">
      <c r="C101" t="s">
        <v>54</v>
      </c>
    </row>
    <row r="102" spans="2:3" x14ac:dyDescent="0.25">
      <c r="C102" t="s">
        <v>55</v>
      </c>
    </row>
  </sheetData>
  <mergeCells count="1">
    <mergeCell ref="Q62:Q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rgb="FF0091D2"/>
  </sheetPr>
  <dimension ref="A1:AR425"/>
  <sheetViews>
    <sheetView showGridLines="0" zoomScale="90" zoomScaleNormal="90" workbookViewId="0">
      <pane ySplit="6" topLeftCell="A7" activePane="bottomLeft" state="frozen"/>
      <selection pane="bottomLeft" activeCell="AN68" sqref="AN68"/>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141" t="s">
        <v>71</v>
      </c>
      <c r="B8" s="140" t="s">
        <v>72</v>
      </c>
      <c r="C8" s="139">
        <v>0</v>
      </c>
      <c r="D8" s="138">
        <f>SUM(D9:D15)</f>
        <v>0</v>
      </c>
      <c r="E8" s="137"/>
      <c r="F8" s="137"/>
      <c r="G8" s="137"/>
      <c r="H8" s="137"/>
      <c r="I8" s="137"/>
      <c r="J8" s="137"/>
      <c r="K8" s="136"/>
      <c r="L8" s="137"/>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hidden="1" outlineLevel="1" x14ac:dyDescent="0.25">
      <c r="A9" s="135" t="s">
        <v>73</v>
      </c>
      <c r="B9" s="134"/>
      <c r="C9" s="133"/>
      <c r="D9" s="132"/>
      <c r="E9" s="131"/>
      <c r="F9" s="131"/>
      <c r="G9" s="131"/>
      <c r="H9" s="131"/>
      <c r="I9" s="131"/>
      <c r="J9" s="131"/>
      <c r="K9" s="136"/>
      <c r="L9" s="134"/>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hidden="1" outlineLevel="1" x14ac:dyDescent="0.25">
      <c r="A10" s="135"/>
      <c r="B10" s="130" t="s">
        <v>74</v>
      </c>
      <c r="C10" s="133"/>
      <c r="D10" s="132">
        <f>IF(B8="Round Robin",IFERROR(VLOOKUP(C8,U9:AB13,3,FALSE),0),IF(B8="Elimination",IFERROR(VLOOKUP(C8,M9:T13,3,FALSE),0),IF(B8="Monrad/Compass",IFERROR(VLOOKUP(C8,AC9:AJ14,3,FALSE),0))))</f>
        <v>0</v>
      </c>
      <c r="E10" s="129"/>
      <c r="F10" s="129"/>
      <c r="G10" s="129"/>
      <c r="H10" s="129"/>
      <c r="I10" s="129"/>
      <c r="J10" s="129"/>
      <c r="K10" s="136">
        <f t="shared" ref="K10:K255" si="0">SUM(E10:J10)</f>
        <v>0</v>
      </c>
      <c r="L10" s="134"/>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hidden="1" outlineLevel="1" x14ac:dyDescent="0.25">
      <c r="A11" s="135"/>
      <c r="B11" s="134"/>
      <c r="C11" s="133"/>
      <c r="D11" s="132">
        <f>IF(B8="Round Robin",IFERROR(VLOOKUP(C8,U9:AB13,4,FALSE),0),IF(B8="Elimination",IFERROR(VLOOKUP(C8,M9:T13,4,FALSE),0),IF(B8="Monrad/Compass",IFERROR(VLOOKUP(C8,AC9:AJ14,4,FALSE),0))))</f>
        <v>0</v>
      </c>
      <c r="E11" s="129"/>
      <c r="F11" s="129"/>
      <c r="G11" s="129"/>
      <c r="H11" s="129"/>
      <c r="I11" s="129"/>
      <c r="J11" s="129"/>
      <c r="K11" s="136">
        <f t="shared" si="0"/>
        <v>0</v>
      </c>
      <c r="L11" s="134"/>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hidden="1" outlineLevel="1" x14ac:dyDescent="0.25">
      <c r="A12" s="135"/>
      <c r="B12" s="134"/>
      <c r="C12" s="133"/>
      <c r="D12" s="132">
        <f>IF(B8="Round Robin",IFERROR(VLOOKUP(C8,U9:AB13,5,FALSE),0),IF(B8="Elimination",IFERROR(VLOOKUP(C8,M9:T13,5,FALSE),0),IF(B8="Monrad/Compass",IFERROR(VLOOKUP(C8,AC9:AJ14,5,FALSE),0))))</f>
        <v>0</v>
      </c>
      <c r="E12" s="129"/>
      <c r="F12" s="129"/>
      <c r="G12" s="129"/>
      <c r="H12" s="129"/>
      <c r="I12" s="129"/>
      <c r="J12" s="129"/>
      <c r="K12" s="136">
        <f t="shared" si="0"/>
        <v>0</v>
      </c>
      <c r="L12" s="134"/>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hidden="1" outlineLevel="1" x14ac:dyDescent="0.25">
      <c r="A13" s="135"/>
      <c r="B13" s="134"/>
      <c r="C13" s="133"/>
      <c r="D13" s="132">
        <f>IF(B8="Round Robin",IFERROR(VLOOKUP(C8,U9:AB13,6,FALSE),0),IF(B8="Elimination",IFERROR(VLOOKUP(C8,M9:T13,6,FALSE),0),IF(B8="Monrad/Compass",IFERROR(VLOOKUP(C8,AC9:AJ14,6,FALSE),0))))</f>
        <v>0</v>
      </c>
      <c r="E13" s="129"/>
      <c r="F13" s="129"/>
      <c r="G13" s="129"/>
      <c r="H13" s="129"/>
      <c r="I13" s="129"/>
      <c r="J13" s="129"/>
      <c r="K13" s="136">
        <f t="shared" si="0"/>
        <v>0</v>
      </c>
      <c r="L13" s="134"/>
      <c r="M13" s="3">
        <v>8</v>
      </c>
      <c r="N13" s="47"/>
      <c r="O13" s="47"/>
      <c r="P13" s="47"/>
      <c r="Q13" s="47"/>
      <c r="R13" s="47">
        <v>4</v>
      </c>
      <c r="S13" s="47">
        <v>2</v>
      </c>
      <c r="T13" s="47">
        <v>1</v>
      </c>
      <c r="AC13" s="1">
        <v>0</v>
      </c>
    </row>
    <row r="14" spans="1:44" hidden="1" outlineLevel="1" x14ac:dyDescent="0.25">
      <c r="A14" s="135"/>
      <c r="B14" s="134"/>
      <c r="C14" s="133"/>
      <c r="D14" s="132">
        <f>IF(B8="Round Robin",IFERROR(VLOOKUP(C8,U9:AB13,7,FALSE),0),IF(B8="Elimination",IFERROR(VLOOKUP(C8,M9:T13,7,FALSE),0),IF(B8="Monrad/Compass",IFERROR(VLOOKUP(C8,AC9:AJ14,7,FALSE),0))))</f>
        <v>0</v>
      </c>
      <c r="E14" s="129"/>
      <c r="F14" s="129"/>
      <c r="G14" s="129"/>
      <c r="H14" s="129"/>
      <c r="I14" s="129"/>
      <c r="J14" s="129"/>
      <c r="K14" s="136">
        <f t="shared" si="0"/>
        <v>0</v>
      </c>
      <c r="L14" s="134"/>
      <c r="M14" s="1">
        <v>0</v>
      </c>
      <c r="V14" s="1" t="s">
        <v>69</v>
      </c>
      <c r="AD14" s="1" t="s">
        <v>75</v>
      </c>
    </row>
    <row r="15" spans="1:44" ht="15.75" hidden="1" outlineLevel="1" thickBot="1" x14ac:dyDescent="0.3">
      <c r="A15" s="128"/>
      <c r="B15" s="134"/>
      <c r="C15" s="133"/>
      <c r="D15" s="132">
        <f>IF(B8="Round Robin",IFERROR(VLOOKUP(C8,U9:AB13,8,FALSE),0),IF(B8="Elimination",IFERROR(VLOOKUP(C8,M9:T13,8,FALSE),0),IF(B8="Monrad/Compass",IFERROR(VLOOKUP(C8,AC9:AJ14,8,FALSE),0))))</f>
        <v>0</v>
      </c>
      <c r="E15" s="129"/>
      <c r="F15" s="129"/>
      <c r="G15" s="129"/>
      <c r="H15" s="129"/>
      <c r="I15" s="129"/>
      <c r="J15" s="129"/>
      <c r="K15" s="136">
        <f t="shared" si="0"/>
        <v>0</v>
      </c>
      <c r="L15" s="134"/>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collapsed="1" thickBot="1" x14ac:dyDescent="0.3">
      <c r="A16" s="127" t="s">
        <v>76</v>
      </c>
      <c r="B16" s="140" t="s">
        <v>68</v>
      </c>
      <c r="C16" s="139">
        <v>0</v>
      </c>
      <c r="D16" s="138">
        <f>SUM(D17:D22)</f>
        <v>0</v>
      </c>
      <c r="E16" s="137"/>
      <c r="F16" s="137"/>
      <c r="G16" s="137"/>
      <c r="H16" s="137"/>
      <c r="I16" s="137"/>
      <c r="J16" s="137"/>
      <c r="K16" s="136"/>
      <c r="L16" s="137"/>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0</v>
      </c>
      <c r="D23" s="37">
        <f>SUM(D24:D30)</f>
        <v>0</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hidden="1"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hidden="1" outlineLevel="1" x14ac:dyDescent="0.25">
      <c r="A25" s="57"/>
      <c r="B25" s="49" t="s">
        <v>74</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hidden="1"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hidden="1" outlineLevel="1" x14ac:dyDescent="0.25">
      <c r="A27" s="57"/>
      <c r="D27" s="36">
        <f>IF(B23="Round Robin",IFERROR(VLOOKUP(C23,U24:AB28,5,FALSE),0),IF(B23="Elimination",IFERROR(VLOOKUP(C23,M24:T28,5,FALSE),0),IF(B23="Monrad/Compass",IFERROR(VLOOKUP(C23,AC24:AJ29,5,FALSE),0))))</f>
        <v>0</v>
      </c>
      <c r="E27" s="5"/>
      <c r="F27" s="5"/>
      <c r="G27" s="5"/>
      <c r="H27" s="5"/>
      <c r="I27" s="5"/>
      <c r="J27" s="5"/>
      <c r="K27" s="32">
        <f t="shared" si="1"/>
        <v>0</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hidden="1" outlineLevel="1" x14ac:dyDescent="0.25">
      <c r="A28" s="57"/>
      <c r="D28" s="36">
        <f>IF(B23="Round Robin",IFERROR(VLOOKUP(C23,U24:AB28,6,FALSE),0),IF(B23="Elimination",IFERROR(VLOOKUP(C23,M24:T28,6,FALSE),0),IF(B23="Monrad/Compass",IFERROR(VLOOKUP(C23,AC24:AJ29,6,FALSE),0))))</f>
        <v>0</v>
      </c>
      <c r="E28" s="5"/>
      <c r="F28" s="5"/>
      <c r="G28" s="5"/>
      <c r="H28" s="5"/>
      <c r="I28" s="5"/>
      <c r="J28" s="5"/>
      <c r="K28" s="32">
        <f t="shared" si="1"/>
        <v>0</v>
      </c>
      <c r="M28" s="3">
        <v>8</v>
      </c>
      <c r="N28" s="47"/>
      <c r="O28" s="47"/>
      <c r="P28" s="47"/>
      <c r="Q28" s="47"/>
      <c r="R28" s="47">
        <v>4</v>
      </c>
      <c r="S28" s="47">
        <v>2</v>
      </c>
      <c r="T28" s="47">
        <v>1</v>
      </c>
      <c r="AC28" s="1">
        <v>0</v>
      </c>
    </row>
    <row r="29" spans="1:44" hidden="1" outlineLevel="1" x14ac:dyDescent="0.25">
      <c r="A29" s="57"/>
      <c r="D29" s="36">
        <f>IF(B23="Round Robin",IFERROR(VLOOKUP(C23,U24:AB28,7,FALSE),0),IF(B23="Elimination",IFERROR(VLOOKUP(C23,M24:T28,7,FALSE),0),IF(B23="Monrad/Compass",IFERROR(VLOOKUP(C23,AC24:AJ29,7,FALSE),0))))</f>
        <v>0</v>
      </c>
      <c r="E29" s="5"/>
      <c r="F29" s="5"/>
      <c r="G29" s="5"/>
      <c r="H29" s="5"/>
      <c r="I29" s="5"/>
      <c r="J29" s="5"/>
      <c r="K29" s="32">
        <f t="shared" si="1"/>
        <v>0</v>
      </c>
      <c r="M29" s="1">
        <v>0</v>
      </c>
      <c r="V29" s="1" t="s">
        <v>69</v>
      </c>
      <c r="AD29" s="1" t="s">
        <v>75</v>
      </c>
    </row>
    <row r="30" spans="1:44" ht="15.75" hidden="1" outlineLevel="1" thickBot="1" x14ac:dyDescent="0.3">
      <c r="A30" s="58"/>
      <c r="D30" s="36">
        <f>IF(B23="Round Robin",IFERROR(VLOOKUP(C23,U24:AB28,8,FALSE),0),IF(B23="Elimination",IFERROR(VLOOKUP(C23,M24:T28,8,FALSE),0),IF(B23="Monrad/Compass",IFERROR(VLOOKUP(C23,AC24:AJ29,8,FALSE),0))))</f>
        <v>0</v>
      </c>
      <c r="E30" s="5"/>
      <c r="F30" s="5"/>
      <c r="G30" s="5"/>
      <c r="H30" s="5"/>
      <c r="I30" s="5"/>
      <c r="J30" s="5"/>
      <c r="K30" s="32">
        <f t="shared" si="1"/>
        <v>0</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collapsed="1"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74</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74</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74</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74</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idden="1" outlineLevel="1" x14ac:dyDescent="0.25">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idden="1" outlineLevel="1" x14ac:dyDescent="0.25">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idden="1" outlineLevel="1" x14ac:dyDescent="0.25">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idden="1" outlineLevel="1" x14ac:dyDescent="0.25">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idden="1" outlineLevel="1" x14ac:dyDescent="0.25">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idden="1" outlineLevel="1" x14ac:dyDescent="0.25">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idden="1" outlineLevel="1" x14ac:dyDescent="0.25">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idden="1" outlineLevel="1" x14ac:dyDescent="0.25">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idden="1" outlineLevel="1" x14ac:dyDescent="0.25">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idden="1" outlineLevel="1" x14ac:dyDescent="0.25">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idden="1" outlineLevel="1" x14ac:dyDescent="0.25">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idden="1" outlineLevel="1" x14ac:dyDescent="0.25">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idden="1" outlineLevel="1" x14ac:dyDescent="0.25">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idden="1" outlineLevel="1" x14ac:dyDescent="0.25">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idden="1" outlineLevel="1" x14ac:dyDescent="0.25">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idden="1" outlineLevel="1" x14ac:dyDescent="0.25">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idden="1" outlineLevel="1" x14ac:dyDescent="0.25">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idden="1" outlineLevel="1" x14ac:dyDescent="0.25">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idden="1" outlineLevel="1" x14ac:dyDescent="0.25">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idden="1" outlineLevel="1" x14ac:dyDescent="0.25">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idden="1" outlineLevel="1" x14ac:dyDescent="0.25">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idden="1" outlineLevel="1" x14ac:dyDescent="0.25">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idden="1" outlineLevel="1" x14ac:dyDescent="0.25">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idden="1" outlineLevel="1" x14ac:dyDescent="0.25">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idden="1" outlineLevel="1" x14ac:dyDescent="0.25">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idden="1" outlineLevel="1" x14ac:dyDescent="0.25">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idden="1" outlineLevel="1" x14ac:dyDescent="0.25">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idden="1" outlineLevel="1" x14ac:dyDescent="0.25">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idden="1" outlineLevel="1" x14ac:dyDescent="0.25">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idden="1" outlineLevel="1" x14ac:dyDescent="0.25">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idden="1" outlineLevel="1" x14ac:dyDescent="0.25">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idden="1" outlineLevel="1" x14ac:dyDescent="0.25">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idden="1" outlineLevel="1" x14ac:dyDescent="0.25">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idden="1" outlineLevel="1" x14ac:dyDescent="0.25">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idden="1" outlineLevel="1" x14ac:dyDescent="0.25">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idden="1" outlineLevel="1" x14ac:dyDescent="0.25">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idden="1" outlineLevel="1" x14ac:dyDescent="0.25">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idden="1" outlineLevel="1" x14ac:dyDescent="0.25">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idden="1" outlineLevel="1" x14ac:dyDescent="0.25">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idden="1" outlineLevel="1" x14ac:dyDescent="0.25">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idden="1" outlineLevel="1" x14ac:dyDescent="0.25">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idden="1" outlineLevel="1" x14ac:dyDescent="0.25">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idden="1" outlineLevel="1" x14ac:dyDescent="0.25">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idden="1" outlineLevel="1" x14ac:dyDescent="0.25">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idden="1" outlineLevel="1" x14ac:dyDescent="0.25">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idden="1" outlineLevel="1" x14ac:dyDescent="0.25">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idden="1" outlineLevel="1" x14ac:dyDescent="0.25">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idden="1" outlineLevel="1" x14ac:dyDescent="0.25">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idden="1" outlineLevel="1" x14ac:dyDescent="0.25">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idden="1" outlineLevel="1" x14ac:dyDescent="0.25">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idden="1" outlineLevel="1" x14ac:dyDescent="0.25">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idden="1" outlineLevel="1" x14ac:dyDescent="0.25">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idden="1" outlineLevel="1" x14ac:dyDescent="0.25">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idden="1" outlineLevel="1" x14ac:dyDescent="0.25">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idden="1" outlineLevel="1" x14ac:dyDescent="0.25">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idden="1" outlineLevel="1" x14ac:dyDescent="0.25">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idden="1" outlineLevel="1" x14ac:dyDescent="0.25">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idden="1" outlineLevel="1" x14ac:dyDescent="0.25">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idden="1" outlineLevel="1" x14ac:dyDescent="0.25">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idden="1" outlineLevel="1" x14ac:dyDescent="0.25">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0</v>
      </c>
      <c r="D248" s="35">
        <f>SUM(D250:D255)</f>
        <v>0</v>
      </c>
      <c r="E248" s="11"/>
      <c r="F248" s="11"/>
      <c r="G248" s="11"/>
      <c r="H248" s="11"/>
      <c r="I248" s="11"/>
      <c r="J248" s="11"/>
      <c r="K248" s="12"/>
      <c r="L248" s="11"/>
    </row>
    <row r="249" spans="1:36" ht="15" hidden="1" customHeight="1" outlineLevel="1" x14ac:dyDescent="0.25">
      <c r="A249" s="53"/>
      <c r="B249" s="33"/>
      <c r="D249" s="36"/>
      <c r="E249" s="54"/>
      <c r="F249" s="54"/>
      <c r="G249" s="54"/>
      <c r="H249" s="54"/>
      <c r="I249" s="54"/>
      <c r="J249" s="54"/>
      <c r="K249" s="12"/>
      <c r="V249" s="1" t="s">
        <v>69</v>
      </c>
      <c r="AD249" s="1" t="s">
        <v>70</v>
      </c>
    </row>
    <row r="250" spans="1:36" hidden="1" outlineLevel="1" x14ac:dyDescent="0.25">
      <c r="A250" s="53"/>
      <c r="B250" s="49" t="s">
        <v>94</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hidden="1"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hidden="1"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hidden="1"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hidden="1" outlineLevel="1" x14ac:dyDescent="0.25">
      <c r="A254" s="53"/>
      <c r="B254" s="33"/>
      <c r="D254" s="36">
        <f>IF(B248="Round Robin",IFERROR(VLOOKUP(C248,U251:AB255,7,FALSE),0),IF(B248="Elimination",IFERROR(VLOOKUP(C248,M251:T255,7,FALSE),0),IF(B248="Monrad/Compass",IFERROR(VLOOKUP(C248,AC251:AJ255,7,FALSE),0))))</f>
        <v>0</v>
      </c>
      <c r="E254" s="5"/>
      <c r="F254" s="5"/>
      <c r="G254" s="5"/>
      <c r="H254" s="5"/>
      <c r="I254" s="5"/>
      <c r="J254" s="5"/>
      <c r="K254" s="12">
        <f t="shared" si="0"/>
        <v>0</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hidden="1" outlineLevel="1" thickBot="1" x14ac:dyDescent="0.3">
      <c r="A255" s="55"/>
      <c r="B255" s="34"/>
      <c r="D255" s="36">
        <f>IF(B248="Round Robin",IFERROR(VLOOKUP(C248,U251:AB255,8,FALSE),0),IF(B248="Elimination",IFERROR(VLOOKUP(C248,M251:T255,8,FALSE),0),IF(B248="Monrad/Compass",IFERROR(VLOOKUP(C248,AC251:AJ255,8,FALSE),0))))</f>
        <v>0</v>
      </c>
      <c r="E255" s="5"/>
      <c r="F255" s="5"/>
      <c r="G255" s="5"/>
      <c r="H255" s="5"/>
      <c r="I255" s="5"/>
      <c r="J255" s="5"/>
      <c r="K255" s="12">
        <f t="shared" si="0"/>
        <v>0</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collapsed="1" thickBot="1" x14ac:dyDescent="0.3">
      <c r="A256" s="105" t="s">
        <v>95</v>
      </c>
      <c r="B256" s="108" t="s">
        <v>68</v>
      </c>
      <c r="C256" s="109">
        <v>0</v>
      </c>
      <c r="D256" s="110">
        <f>SUM(D258:D263)</f>
        <v>0</v>
      </c>
      <c r="E256" s="111"/>
      <c r="F256" s="111"/>
      <c r="G256" s="111"/>
      <c r="H256" s="111"/>
      <c r="I256" s="111"/>
      <c r="J256" s="111"/>
      <c r="K256" s="112"/>
      <c r="L256" s="111"/>
      <c r="M256" s="1">
        <v>0</v>
      </c>
    </row>
    <row r="257" spans="1:36" ht="15" hidden="1" customHeight="1" outlineLevel="1" x14ac:dyDescent="0.25">
      <c r="A257" s="106"/>
      <c r="B257" s="33"/>
      <c r="D257" s="36"/>
      <c r="E257" s="54"/>
      <c r="F257" s="54"/>
      <c r="G257" s="54"/>
      <c r="H257" s="54"/>
      <c r="I257" s="54"/>
      <c r="J257" s="54"/>
      <c r="K257" s="112"/>
      <c r="V257" s="1" t="s">
        <v>69</v>
      </c>
      <c r="AD257" s="1" t="s">
        <v>70</v>
      </c>
    </row>
    <row r="258" spans="1:36" hidden="1" outlineLevel="1" x14ac:dyDescent="0.25">
      <c r="A258" s="106"/>
      <c r="B258" s="49" t="s">
        <v>94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hidden="1"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hidden="1"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hidden="1"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hidden="1" outlineLevel="1" x14ac:dyDescent="0.25">
      <c r="A262" s="106"/>
      <c r="B262" s="33"/>
      <c r="D262" s="36">
        <f>IF(B256="Round Robin",IFERROR(VLOOKUP(C256,U259:AB263,7,FALSE),0),IF(B256="Elimination",IFERROR(VLOOKUP(C256,M259:T263,7,FALSE),0),IF(B256="Monrad/Compass",IFERROR(VLOOKUP(C256,AC259:AJ263,7,FALSE),0))))</f>
        <v>0</v>
      </c>
      <c r="E262" s="5"/>
      <c r="F262" s="5"/>
      <c r="G262" s="5"/>
      <c r="H262" s="5"/>
      <c r="I262" s="5"/>
      <c r="J262" s="5"/>
      <c r="K262" s="112">
        <f t="shared" si="31"/>
        <v>0</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hidden="1" outlineLevel="1" thickBot="1" x14ac:dyDescent="0.3">
      <c r="A263" s="107"/>
      <c r="B263" s="34"/>
      <c r="D263" s="36">
        <f>IF(B256="Round Robin",IFERROR(VLOOKUP(C256,U259:AB263,8,FALSE),0),IF(B256="Elimination",IFERROR(VLOOKUP(C256,M259:T263,8,FALSE),0),IF(B256="Monrad/Compass",IFERROR(VLOOKUP(C256,AC259:AJ263,8,FALSE),0))))</f>
        <v>0</v>
      </c>
      <c r="E263" s="5"/>
      <c r="F263" s="5"/>
      <c r="G263" s="5"/>
      <c r="H263" s="5"/>
      <c r="I263" s="5"/>
      <c r="J263" s="5"/>
      <c r="K263" s="112">
        <f t="shared" si="31"/>
        <v>0</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collapsed="1"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94</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94</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94</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94</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idden="1" outlineLevel="1" x14ac:dyDescent="0.25">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idden="1" outlineLevel="1" x14ac:dyDescent="0.25">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idden="1" outlineLevel="1" x14ac:dyDescent="0.25">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idden="1" outlineLevel="1" x14ac:dyDescent="0.25">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idden="1" outlineLevel="1" x14ac:dyDescent="0.25">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idden="1" outlineLevel="1" x14ac:dyDescent="0.25">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idden="1" outlineLevel="1" x14ac:dyDescent="0.25">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idden="1" outlineLevel="1" x14ac:dyDescent="0.25">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idden="1" outlineLevel="1" x14ac:dyDescent="0.25">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idden="1" outlineLevel="1" x14ac:dyDescent="0.25">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idden="1" outlineLevel="1" x14ac:dyDescent="0.25">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idden="1" outlineLevel="1" x14ac:dyDescent="0.25">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idden="1" outlineLevel="1" x14ac:dyDescent="0.25">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idden="1" outlineLevel="1" x14ac:dyDescent="0.25">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idden="1" outlineLevel="1" x14ac:dyDescent="0.25">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idden="1" outlineLevel="1" x14ac:dyDescent="0.25">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idden="1" outlineLevel="1" x14ac:dyDescent="0.25">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idden="1" outlineLevel="1" x14ac:dyDescent="0.25">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idden="1" outlineLevel="1" x14ac:dyDescent="0.25">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idden="1" outlineLevel="1" x14ac:dyDescent="0.25">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idden="1" outlineLevel="1" x14ac:dyDescent="0.25">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idden="1" outlineLevel="1" x14ac:dyDescent="0.25">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idden="1" outlineLevel="1" x14ac:dyDescent="0.25">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idden="1" outlineLevel="1" x14ac:dyDescent="0.25">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idden="1" outlineLevel="1" x14ac:dyDescent="0.25">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idden="1" outlineLevel="1" x14ac:dyDescent="0.25">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idden="1" outlineLevel="1" x14ac:dyDescent="0.25">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idden="1" outlineLevel="1" x14ac:dyDescent="0.25">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idden="1" outlineLevel="1" x14ac:dyDescent="0.25">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idden="1" outlineLevel="1" x14ac:dyDescent="0.25">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idden="1" outlineLevel="1" x14ac:dyDescent="0.25">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idden="1" outlineLevel="1" x14ac:dyDescent="0.25">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idden="1" outlineLevel="1" x14ac:dyDescent="0.25">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idden="1" outlineLevel="1" x14ac:dyDescent="0.25">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idden="1" outlineLevel="1" x14ac:dyDescent="0.25">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idden="1" outlineLevel="1" x14ac:dyDescent="0.25">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idden="1" outlineLevel="1" x14ac:dyDescent="0.25">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idden="1" outlineLevel="1" x14ac:dyDescent="0.25">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idden="1" outlineLevel="1" x14ac:dyDescent="0.25">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idden="1" outlineLevel="1" x14ac:dyDescent="0.25">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idden="1" outlineLevel="1" x14ac:dyDescent="0.25">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idden="1" outlineLevel="1" x14ac:dyDescent="0.25">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idden="1" outlineLevel="1" x14ac:dyDescent="0.25">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idden="1" outlineLevel="1" x14ac:dyDescent="0.25">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idden="1" outlineLevel="1" x14ac:dyDescent="0.25">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idden="1" outlineLevel="1" x14ac:dyDescent="0.25">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idden="1" outlineLevel="1" x14ac:dyDescent="0.25">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idden="1" outlineLevel="1" x14ac:dyDescent="0.25">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idden="1" outlineLevel="1" x14ac:dyDescent="0.25">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idden="1" outlineLevel="1" x14ac:dyDescent="0.25">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0</v>
      </c>
      <c r="E376" s="60"/>
      <c r="F376" s="61"/>
      <c r="G376" s="61"/>
      <c r="H376" s="61"/>
      <c r="I376" s="61"/>
      <c r="J376" s="62"/>
      <c r="K376" s="15">
        <f>SUM(K8:K375)</f>
        <v>0</v>
      </c>
      <c r="M376" s="1">
        <v>0</v>
      </c>
      <c r="U376" s="1">
        <v>0</v>
      </c>
      <c r="AC376" s="1">
        <v>0</v>
      </c>
    </row>
    <row r="377" spans="1:36" ht="15.75" thickBot="1" x14ac:dyDescent="0.3"/>
    <row r="378" spans="1:36" ht="15.75" thickBot="1" x14ac:dyDescent="0.3">
      <c r="B378" s="3" t="s">
        <v>110</v>
      </c>
      <c r="D378" s="1"/>
      <c r="E378" s="16">
        <f t="shared" ref="E378:J378" si="46">SUM(E8:E377)</f>
        <v>0</v>
      </c>
      <c r="F378" s="16">
        <f t="shared" si="46"/>
        <v>0</v>
      </c>
      <c r="G378" s="16">
        <f t="shared" si="46"/>
        <v>0</v>
      </c>
      <c r="H378" s="16">
        <f t="shared" si="46"/>
        <v>0</v>
      </c>
      <c r="I378" s="16">
        <f t="shared" si="46"/>
        <v>0</v>
      </c>
      <c r="J378" s="16">
        <f t="shared" si="46"/>
        <v>0</v>
      </c>
      <c r="K378" s="15">
        <f>SUM(E378:J378)</f>
        <v>0</v>
      </c>
    </row>
    <row r="379" spans="1:36" ht="15.75" thickBot="1" x14ac:dyDescent="0.3"/>
    <row r="380" spans="1:36" ht="15.75" thickBot="1" x14ac:dyDescent="0.3">
      <c r="B380" s="3" t="s">
        <v>111</v>
      </c>
      <c r="E380" s="100">
        <f>E378/C381</f>
        <v>0</v>
      </c>
      <c r="F380" s="101">
        <f>F378/C381</f>
        <v>0</v>
      </c>
      <c r="G380" s="101">
        <f>G378/C381</f>
        <v>0</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K378</f>
        <v>0</v>
      </c>
    </row>
    <row r="385" spans="2:16" ht="6" customHeight="1" thickBot="1" x14ac:dyDescent="0.3"/>
    <row r="386" spans="2:16" ht="15.75" thickBot="1" x14ac:dyDescent="0.3">
      <c r="B386" s="3" t="s">
        <v>114</v>
      </c>
      <c r="D386" s="63">
        <f>C8+C23+C38+C53+C68+C83+C98+C113+C128+C143+C158+C173+C188+C203+C218+C233</f>
        <v>0</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B381:B382"/>
    <mergeCell ref="D3:K4"/>
    <mergeCell ref="E7:F7"/>
    <mergeCell ref="G7:J7"/>
  </mergeCells>
  <conditionalFormatting sqref="E394">
    <cfRule type="cellIs" dxfId="275" priority="35" operator="lessThan">
      <formula>0</formula>
    </cfRule>
    <cfRule type="cellIs" dxfId="274" priority="36" operator="greaterThan">
      <formula>0</formula>
    </cfRule>
  </conditionalFormatting>
  <conditionalFormatting sqref="F394:J394">
    <cfRule type="cellIs" dxfId="273" priority="33" operator="lessThan">
      <formula>0</formula>
    </cfRule>
    <cfRule type="cellIs" dxfId="272" priority="34" operator="greaterThan">
      <formula>0</formula>
    </cfRule>
  </conditionalFormatting>
  <conditionalFormatting sqref="D376">
    <cfRule type="cellIs" dxfId="271" priority="20" operator="lessThan">
      <formula>$K$378</formula>
    </cfRule>
    <cfRule type="cellIs" dxfId="270" priority="21" operator="greaterThan">
      <formula>$K$378</formula>
    </cfRule>
  </conditionalFormatting>
  <conditionalFormatting sqref="K378">
    <cfRule type="cellIs" dxfId="269" priority="37" operator="lessThan">
      <formula>$D$376</formula>
    </cfRule>
    <cfRule type="cellIs" dxfId="268" priority="38" operator="greaterThan">
      <formula>$D$376</formula>
    </cfRule>
    <cfRule type="cellIs" dxfId="267" priority="39" operator="equal">
      <formula>$D$376</formula>
    </cfRule>
  </conditionalFormatting>
  <conditionalFormatting sqref="K376">
    <cfRule type="cellIs" dxfId="266" priority="40" operator="lessThan">
      <formula>#REF!</formula>
    </cfRule>
    <cfRule type="cellIs" dxfId="265" priority="41" operator="greaterThan">
      <formula>#REF!</formula>
    </cfRule>
  </conditionalFormatting>
  <dataValidations count="6">
    <dataValidation type="list" allowBlank="1" showInputMessage="1" showErrorMessage="1" sqref="E400:J400" xr:uid="{00000000-0002-0000-0100-000000000000}">
      <formula1>$P$401:$P$403</formula1>
    </dataValidation>
    <dataValidation type="list" allowBlank="1" showInputMessage="1" showErrorMessage="1" sqref="B8 B256 B23 B38 B53 B68 B83 B98 B113 B128 B143 B158 B173 B188 B203 B218 B233 B264 B280 B272 B288 B296 B304 B312 B320 B328 B336 B344 B352 B360 B368 B248" xr:uid="{00000000-0002-0000-0100-000001000000}">
      <formula1>"Round Robin, Elimination, Monrad/Compass"</formula1>
    </dataValidation>
    <dataValidation type="list" allowBlank="1" showInputMessage="1" showErrorMessage="1" sqref="B16 B31 B46 B61 B76 B91 B106 B121 B136 B151 B166 B181 B196 B211 B226 B241" xr:uid="{00000000-0002-0000-0100-000002000000}">
      <formula1>"Round Robin, Elimination, Match Play"</formula1>
    </dataValidation>
    <dataValidation type="list" allowBlank="1" showInputMessage="1" showErrorMessage="1" sqref="C16 C31 C46 C61 C76 C91 C106 C121 C136 C151 C166 C181 C196 C211 C226 C241" xr:uid="{00000000-0002-0000-0100-000005000000}">
      <formula1>$M$17:$M$21</formula1>
    </dataValidation>
    <dataValidation type="list" allowBlank="1" showInputMessage="1" showErrorMessage="1" sqref="C8 C23 C38 C53 C68 C83 C98 C113 C128 C143 C158 C173 C188 C203 C218 C233" xr:uid="{BF6DF788-805A-4708-BB9A-96C41D63084C}">
      <formula1>$M$11:$M$14</formula1>
    </dataValidation>
    <dataValidation type="list" allowBlank="1" showInputMessage="1" showErrorMessage="1" sqref="C248 C256 C264 C272 C280 C288 C296 C304 C312 C320 C328 C336 C344 C352 C360 C368" xr:uid="{7C2CC5A5-65BA-4780-A348-02FC38C1B252}">
      <formula1>$M$252:$M$256</formula1>
    </dataValidation>
  </dataValidations>
  <pageMargins left="0.7" right="0.7" top="0.75" bottom="0.75" header="0.3" footer="0.3"/>
  <pageSetup paperSize="9" orientation="portrait" r:id="rId1"/>
  <ignoredErrors>
    <ignoredError sqref="K13:K15 K21:K22 K252:K255 K17" formulaRange="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E0396-1874-4317-B18F-02929387EA51}">
  <sheetPr codeName="Sheet14">
    <tabColor theme="4" tint="0.79998168889431442"/>
  </sheetPr>
  <dimension ref="A1:AR425"/>
  <sheetViews>
    <sheetView showGridLines="0" zoomScale="90" zoomScaleNormal="90" workbookViewId="0">
      <pane ySplit="6" topLeftCell="A7" activePane="bottomLeft" state="frozen"/>
      <selection pane="bottomLeft" activeCell="A2" sqref="A2"/>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32</v>
      </c>
      <c r="D8" s="35">
        <f>SUM(D9:D15)</f>
        <v>80</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v>16</v>
      </c>
      <c r="G12" s="5"/>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16</v>
      </c>
      <c r="E13" s="5"/>
      <c r="F13" s="5"/>
      <c r="G13" s="5">
        <v>16</v>
      </c>
      <c r="H13" s="5"/>
      <c r="I13" s="5"/>
      <c r="J13" s="5"/>
      <c r="K13" s="12">
        <f t="shared" si="0"/>
        <v>16</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16</v>
      </c>
      <c r="E14" s="5"/>
      <c r="F14" s="5"/>
      <c r="G14" s="5"/>
      <c r="H14" s="5"/>
      <c r="I14" s="5">
        <v>16</v>
      </c>
      <c r="J14" s="5"/>
      <c r="K14" s="12">
        <f t="shared" si="0"/>
        <v>16</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16</v>
      </c>
      <c r="E15" s="5"/>
      <c r="F15" s="5"/>
      <c r="G15" s="5"/>
      <c r="H15" s="5"/>
      <c r="I15" s="5"/>
      <c r="J15" s="5">
        <v>16</v>
      </c>
      <c r="K15" s="12">
        <f t="shared" si="0"/>
        <v>16</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32</v>
      </c>
      <c r="D23" s="37">
        <f>SUM(D24:D30)</f>
        <v>80</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v>16</v>
      </c>
      <c r="G27" s="5"/>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16</v>
      </c>
      <c r="E28" s="5"/>
      <c r="F28" s="5"/>
      <c r="G28" s="5">
        <v>16</v>
      </c>
      <c r="H28" s="5"/>
      <c r="I28" s="5"/>
      <c r="J28" s="5"/>
      <c r="K28" s="32">
        <f t="shared" si="1"/>
        <v>16</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16</v>
      </c>
      <c r="E29" s="5"/>
      <c r="F29" s="5"/>
      <c r="G29" s="5"/>
      <c r="H29" s="5"/>
      <c r="I29" s="5">
        <v>16</v>
      </c>
      <c r="J29" s="5"/>
      <c r="K29" s="32">
        <f t="shared" si="1"/>
        <v>16</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16</v>
      </c>
      <c r="E30" s="5"/>
      <c r="F30" s="5"/>
      <c r="G30" s="5"/>
      <c r="H30" s="5"/>
      <c r="I30" s="5"/>
      <c r="J30" s="5">
        <v>16</v>
      </c>
      <c r="K30" s="32">
        <f t="shared" si="1"/>
        <v>16</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c r="F252" s="5"/>
      <c r="G252" s="5"/>
      <c r="H252" s="5">
        <v>8</v>
      </c>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c r="H253" s="5">
        <v>4</v>
      </c>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c r="H254" s="5"/>
      <c r="I254" s="5">
        <v>2</v>
      </c>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c r="I255" s="5"/>
      <c r="J255" s="5">
        <v>1</v>
      </c>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c r="F260" s="5"/>
      <c r="G260" s="5"/>
      <c r="H260" s="5">
        <v>8</v>
      </c>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c r="G261" s="5"/>
      <c r="H261" s="5">
        <v>4</v>
      </c>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c r="H262" s="5"/>
      <c r="I262" s="5">
        <v>2</v>
      </c>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c r="I263" s="5"/>
      <c r="J263" s="5">
        <v>1</v>
      </c>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190</v>
      </c>
      <c r="E376" s="60"/>
      <c r="F376" s="61"/>
      <c r="G376" s="61"/>
      <c r="H376" s="61"/>
      <c r="I376" s="61"/>
      <c r="J376" s="62"/>
      <c r="K376" s="15">
        <f>SUM(K8:K375)</f>
        <v>190</v>
      </c>
      <c r="M376" s="1">
        <v>0</v>
      </c>
      <c r="U376" s="1">
        <v>0</v>
      </c>
      <c r="AC376" s="1">
        <v>0</v>
      </c>
    </row>
    <row r="377" spans="1:36" ht="15.75" thickBot="1" x14ac:dyDescent="0.3"/>
    <row r="378" spans="1:36" ht="15.75" thickBot="1" x14ac:dyDescent="0.3">
      <c r="B378" s="3" t="s">
        <v>110</v>
      </c>
      <c r="D378" s="1"/>
      <c r="E378" s="16">
        <f t="shared" ref="E378:J378" si="46">SUM(E8:E377)</f>
        <v>32</v>
      </c>
      <c r="F378" s="16">
        <f t="shared" si="46"/>
        <v>32</v>
      </c>
      <c r="G378" s="16">
        <f t="shared" si="46"/>
        <v>32</v>
      </c>
      <c r="H378" s="16">
        <f t="shared" si="46"/>
        <v>24</v>
      </c>
      <c r="I378" s="16">
        <f t="shared" si="46"/>
        <v>36</v>
      </c>
      <c r="J378" s="16">
        <f t="shared" si="46"/>
        <v>34</v>
      </c>
      <c r="K378" s="15">
        <f>SUM(E378:J378)</f>
        <v>190</v>
      </c>
    </row>
    <row r="379" spans="1:36" ht="15.75" thickBot="1" x14ac:dyDescent="0.3"/>
    <row r="380" spans="1:36" ht="15.75" thickBot="1" x14ac:dyDescent="0.3">
      <c r="B380" s="3" t="s">
        <v>111</v>
      </c>
      <c r="E380" s="100">
        <f>E378/C381</f>
        <v>4.5714285714285712</v>
      </c>
      <c r="F380" s="101">
        <f>F378/C381</f>
        <v>4.5714285714285712</v>
      </c>
      <c r="G380" s="101">
        <f>G378/C381</f>
        <v>4.5714285714285712</v>
      </c>
      <c r="H380" s="101">
        <f>H378/C381</f>
        <v>3.4285714285714284</v>
      </c>
      <c r="I380" s="101">
        <f>I378/C381</f>
        <v>5.1428571428571432</v>
      </c>
      <c r="J380" s="102">
        <f>J378/C381</f>
        <v>4.8571428571428568</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190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-5.1428571428571432</v>
      </c>
      <c r="J394" s="47">
        <f t="shared" si="52"/>
        <v>-4.8571428571428568</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64" priority="7" operator="lessThan">
      <formula>0</formula>
    </cfRule>
    <cfRule type="cellIs" dxfId="263" priority="8" operator="greaterThan">
      <formula>0</formula>
    </cfRule>
  </conditionalFormatting>
  <conditionalFormatting sqref="F394:J394">
    <cfRule type="cellIs" dxfId="262" priority="5" operator="lessThan">
      <formula>0</formula>
    </cfRule>
    <cfRule type="cellIs" dxfId="261" priority="6" operator="greaterThan">
      <formula>0</formula>
    </cfRule>
  </conditionalFormatting>
  <conditionalFormatting sqref="K376">
    <cfRule type="cellIs" dxfId="260" priority="9" operator="lessThan">
      <formula>#REF!</formula>
    </cfRule>
    <cfRule type="cellIs" dxfId="259" priority="10" operator="greaterThan">
      <formula>#REF!</formula>
    </cfRule>
  </conditionalFormatting>
  <conditionalFormatting sqref="K378">
    <cfRule type="cellIs" dxfId="258" priority="3" operator="lessThan">
      <formula>#REF!</formula>
    </cfRule>
    <cfRule type="cellIs" dxfId="257" priority="4" operator="greaterThan">
      <formula>#REF!</formula>
    </cfRule>
  </conditionalFormatting>
  <conditionalFormatting sqref="D376">
    <cfRule type="cellIs" dxfId="256" priority="1" operator="lessThan">
      <formula>$K$378</formula>
    </cfRule>
    <cfRule type="cellIs" dxfId="255" priority="2" operator="greaterThan">
      <formula>$K$378</formula>
    </cfRule>
  </conditionalFormatting>
  <dataValidations count="6">
    <dataValidation type="list" allowBlank="1" showInputMessage="1" showErrorMessage="1" sqref="E400:J400" xr:uid="{CE693155-D0C8-4EEE-BB3E-38F19E407C1F}">
      <formula1>$P$401:$P$403</formula1>
    </dataValidation>
    <dataValidation type="list" allowBlank="1" showInputMessage="1" showErrorMessage="1" sqref="B8 B256 B23 B38 B53 B68 B83 B98 B113 B128 B143 B158 B173 B188 B203 B218 B233 B264 B280 B272 B288 B296 B304 B312 B320 B328 B336 B344 B352 B360 B368 B248" xr:uid="{2362B71D-7BDF-4F1A-A82E-4B2723E8A66E}">
      <formula1>"Round Robin, Elimination, Monrad/Compass"</formula1>
    </dataValidation>
    <dataValidation type="list" allowBlank="1" showInputMessage="1" showErrorMessage="1" sqref="B16 B31 B46 B61 B76 B91 B106 B121 B136 B151 B166 B181 B196 B211 B226 B241" xr:uid="{A049592E-2799-4D94-9B21-2D08F19C0B95}">
      <formula1>"Round Robin, Elimination, Match Play"</formula1>
    </dataValidation>
    <dataValidation type="list" allowBlank="1" showInputMessage="1" showErrorMessage="1" sqref="C16 C31 C46 C61 C76 C91 C106 C121 C136 C151 C166 C181 C196 C211 C226 C241" xr:uid="{0E887D38-1196-41EF-9923-390019949F47}">
      <formula1>$M$17:$M$21</formula1>
    </dataValidation>
    <dataValidation type="list" allowBlank="1" showInputMessage="1" showErrorMessage="1" sqref="C8 C23 C38 C53 C68 C83 C98 C113 C128 C143 C158 C173 C188 C203 C218 C233" xr:uid="{F367A3AD-220B-4682-9CA4-4D42429B5E97}">
      <formula1>$M$11:$M$14</formula1>
    </dataValidation>
    <dataValidation type="list" allowBlank="1" showInputMessage="1" showErrorMessage="1" sqref="C248 C256 C264 C272 C280 C288 C296 C304 C312 C320 C328 C336 C344 C352 C360 C368" xr:uid="{AFAF2C73-3BA3-4FE6-AEA5-00757F0E551D}">
      <formula1>$M$252:$M$256</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DB263-8F88-419D-8890-047EDA964132}">
  <sheetPr codeName="Sheet7">
    <tabColor theme="4" tint="0.79998168889431442"/>
  </sheetPr>
  <dimension ref="A1:AR425"/>
  <sheetViews>
    <sheetView showGridLines="0" tabSelected="1" zoomScale="90" zoomScaleNormal="90" workbookViewId="0">
      <pane ySplit="6" topLeftCell="A7" activePane="bottomLeft" state="frozen"/>
      <selection pane="bottomLeft" activeCell="A2" sqref="A2"/>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32</v>
      </c>
      <c r="D8" s="35">
        <f>SUM(D9:D15)</f>
        <v>80</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v>16</v>
      </c>
      <c r="G12" s="5"/>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16</v>
      </c>
      <c r="E13" s="5"/>
      <c r="F13" s="5"/>
      <c r="G13" s="5">
        <v>16</v>
      </c>
      <c r="H13" s="5"/>
      <c r="I13" s="5"/>
      <c r="J13" s="5"/>
      <c r="K13" s="12">
        <f t="shared" si="0"/>
        <v>16</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16</v>
      </c>
      <c r="E14" s="5"/>
      <c r="F14" s="5"/>
      <c r="G14" s="5"/>
      <c r="H14" s="5">
        <v>16</v>
      </c>
      <c r="I14" s="5"/>
      <c r="J14" s="5"/>
      <c r="K14" s="12">
        <f t="shared" si="0"/>
        <v>16</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16</v>
      </c>
      <c r="E15" s="5"/>
      <c r="F15" s="5"/>
      <c r="G15" s="5"/>
      <c r="H15" s="5"/>
      <c r="I15" s="5">
        <v>16</v>
      </c>
      <c r="J15" s="5"/>
      <c r="K15" s="12">
        <f t="shared" si="0"/>
        <v>16</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32</v>
      </c>
      <c r="D23" s="37">
        <f>SUM(D24:D30)</f>
        <v>80</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v>16</v>
      </c>
      <c r="G27" s="5"/>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16</v>
      </c>
      <c r="E28" s="5"/>
      <c r="F28" s="5"/>
      <c r="G28" s="5">
        <v>16</v>
      </c>
      <c r="H28" s="5"/>
      <c r="I28" s="5"/>
      <c r="J28" s="5"/>
      <c r="K28" s="32">
        <f t="shared" si="1"/>
        <v>16</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16</v>
      </c>
      <c r="E29" s="5"/>
      <c r="F29" s="5"/>
      <c r="G29" s="5"/>
      <c r="H29" s="5">
        <v>16</v>
      </c>
      <c r="I29" s="5"/>
      <c r="J29" s="5"/>
      <c r="K29" s="32">
        <f t="shared" si="1"/>
        <v>16</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16</v>
      </c>
      <c r="E30" s="5"/>
      <c r="F30" s="5"/>
      <c r="G30" s="5"/>
      <c r="H30" s="5"/>
      <c r="I30" s="5">
        <v>16</v>
      </c>
      <c r="J30" s="5"/>
      <c r="K30" s="32">
        <f t="shared" si="1"/>
        <v>16</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idden="1" outlineLevel="1" x14ac:dyDescent="0.25">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idden="1" outlineLevel="1" x14ac:dyDescent="0.25">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idden="1" outlineLevel="1" x14ac:dyDescent="0.25">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idden="1" outlineLevel="1" x14ac:dyDescent="0.25">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idden="1" outlineLevel="1" x14ac:dyDescent="0.25">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idden="1" outlineLevel="1" x14ac:dyDescent="0.25">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idden="1" outlineLevel="1" x14ac:dyDescent="0.25">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idden="1" outlineLevel="1" x14ac:dyDescent="0.25">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idden="1" outlineLevel="1" x14ac:dyDescent="0.25">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idden="1" outlineLevel="1" x14ac:dyDescent="0.25">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190</v>
      </c>
      <c r="E376" s="60"/>
      <c r="F376" s="61"/>
      <c r="G376" s="61"/>
      <c r="H376" s="61"/>
      <c r="I376" s="61"/>
      <c r="J376" s="62"/>
      <c r="K376" s="15">
        <f>SUM(K8:K375)</f>
        <v>190</v>
      </c>
      <c r="M376" s="1">
        <v>0</v>
      </c>
      <c r="U376" s="1">
        <v>0</v>
      </c>
      <c r="AC376" s="1">
        <v>0</v>
      </c>
    </row>
    <row r="377" spans="1:36" ht="15.75" thickBot="1" x14ac:dyDescent="0.3"/>
    <row r="378" spans="1:36" ht="15.75" thickBot="1" x14ac:dyDescent="0.3">
      <c r="B378" s="3" t="s">
        <v>110</v>
      </c>
      <c r="D378" s="1"/>
      <c r="E378" s="16">
        <f t="shared" ref="E378:J378" si="46">SUM(E8:E377)</f>
        <v>48</v>
      </c>
      <c r="F378" s="16">
        <f t="shared" si="46"/>
        <v>40</v>
      </c>
      <c r="G378" s="16">
        <f t="shared" si="46"/>
        <v>36</v>
      </c>
      <c r="H378" s="16">
        <f t="shared" si="46"/>
        <v>34</v>
      </c>
      <c r="I378" s="16">
        <f t="shared" si="46"/>
        <v>32</v>
      </c>
      <c r="J378" s="16">
        <f t="shared" si="46"/>
        <v>0</v>
      </c>
      <c r="K378" s="15">
        <f>SUM(E378:J378)</f>
        <v>190</v>
      </c>
    </row>
    <row r="379" spans="1:36" ht="15.75" thickBot="1" x14ac:dyDescent="0.3"/>
    <row r="380" spans="1:36" ht="15.75" thickBot="1" x14ac:dyDescent="0.3">
      <c r="B380" s="3" t="s">
        <v>111</v>
      </c>
      <c r="E380" s="100">
        <f>E378/C381</f>
        <v>6.8571428571428568</v>
      </c>
      <c r="F380" s="101">
        <f>F378/C381</f>
        <v>5.7142857142857144</v>
      </c>
      <c r="G380" s="101">
        <f>G378/C381</f>
        <v>5.1428571428571432</v>
      </c>
      <c r="H380" s="101">
        <f>H378/C381</f>
        <v>4.8571428571428568</v>
      </c>
      <c r="I380" s="101">
        <f>I378/C381</f>
        <v>4.5714285714285712</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190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-4.5714285714285712</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54" priority="11" operator="lessThan">
      <formula>0</formula>
    </cfRule>
    <cfRule type="cellIs" dxfId="253" priority="12" operator="greaterThan">
      <formula>0</formula>
    </cfRule>
  </conditionalFormatting>
  <conditionalFormatting sqref="F394:J394">
    <cfRule type="cellIs" dxfId="252" priority="9" operator="lessThan">
      <formula>0</formula>
    </cfRule>
    <cfRule type="cellIs" dxfId="251" priority="10" operator="greaterThan">
      <formula>0</formula>
    </cfRule>
  </conditionalFormatting>
  <conditionalFormatting sqref="K376">
    <cfRule type="cellIs" dxfId="250" priority="16" operator="lessThan">
      <formula>#REF!</formula>
    </cfRule>
    <cfRule type="cellIs" dxfId="249" priority="17" operator="greaterThan">
      <formula>#REF!</formula>
    </cfRule>
  </conditionalFormatting>
  <conditionalFormatting sqref="K378">
    <cfRule type="cellIs" dxfId="248" priority="5" operator="lessThan">
      <formula>#REF!</formula>
    </cfRule>
    <cfRule type="cellIs" dxfId="247" priority="6" operator="greaterThan">
      <formula>#REF!</formula>
    </cfRule>
  </conditionalFormatting>
  <conditionalFormatting sqref="D376">
    <cfRule type="cellIs" dxfId="246" priority="1" operator="lessThan">
      <formula>$K$378</formula>
    </cfRule>
    <cfRule type="cellIs" dxfId="245" priority="2" operator="greaterThan">
      <formula>$K$378</formula>
    </cfRule>
  </conditionalFormatting>
  <dataValidations count="6">
    <dataValidation type="list" allowBlank="1" showInputMessage="1" showErrorMessage="1" sqref="C248 C256 C264 C272 C280 C288 C296 C304 C312 C320 C328 C336 C344 C352 C360 C368" xr:uid="{72862DE8-42E1-4608-9A1E-3627AA0171D9}">
      <formula1>$M$252:$M$256</formula1>
    </dataValidation>
    <dataValidation type="list" allowBlank="1" showInputMessage="1" showErrorMessage="1" sqref="C8 C23 C38 C53 C68 C83 C98 C113 C128 C143 C158 C173 C188 C203 C218 C233" xr:uid="{217C095B-3F2A-4124-A1A8-3D8E3F704CC9}">
      <formula1>$M$11:$M$14</formula1>
    </dataValidation>
    <dataValidation type="list" allowBlank="1" showInputMessage="1" showErrorMessage="1" sqref="C16 C31 C46 C61 C76 C91 C106 C121 C136 C151 C166 C181 C196 C211 C226 C241" xr:uid="{8E083AA3-A2E4-49AE-A3C9-F616FFD50BC4}">
      <formula1>$M$17:$M$21</formula1>
    </dataValidation>
    <dataValidation type="list" allowBlank="1" showInputMessage="1" showErrorMessage="1" sqref="B16 B31 B46 B61 B76 B91 B106 B121 B136 B151 B166 B181 B196 B211 B226 B241" xr:uid="{F358C513-5E81-433F-80EF-0F78802541F5}">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CE628BF0-F188-4263-9716-7AF7D3A266A2}">
      <formula1>"Round Robin, Elimination, Monrad/Compass"</formula1>
    </dataValidation>
    <dataValidation type="list" allowBlank="1" showInputMessage="1" showErrorMessage="1" sqref="E400:J400" xr:uid="{23028FF1-6CC4-46B9-A6BA-80874F8AD1C7}">
      <formula1>$P$401:$P$403</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454AB-72CD-4337-B2C5-C324CC52C34F}">
  <sheetPr codeName="Sheet15">
    <tabColor theme="4" tint="0.79998168889431442"/>
  </sheetPr>
  <dimension ref="A1:AR425"/>
  <sheetViews>
    <sheetView showGridLines="0" zoomScale="90" zoomScaleNormal="90" workbookViewId="0">
      <pane ySplit="6" topLeftCell="A7" activePane="bottomLeft" state="frozen"/>
      <selection pane="bottomLeft" activeCell="E27" sqref="E27"/>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32</v>
      </c>
      <c r="D8" s="35">
        <f>SUM(D9:D15)</f>
        <v>80</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v>16</v>
      </c>
      <c r="F12" s="5"/>
      <c r="G12" s="5"/>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16</v>
      </c>
      <c r="E13" s="5"/>
      <c r="F13" s="5">
        <v>16</v>
      </c>
      <c r="G13" s="5"/>
      <c r="H13" s="5"/>
      <c r="I13" s="5"/>
      <c r="J13" s="5"/>
      <c r="K13" s="12">
        <f t="shared" si="0"/>
        <v>16</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16</v>
      </c>
      <c r="E14" s="5"/>
      <c r="F14" s="5"/>
      <c r="G14" s="5">
        <v>16</v>
      </c>
      <c r="H14" s="5"/>
      <c r="I14" s="5"/>
      <c r="J14" s="5"/>
      <c r="K14" s="12">
        <f t="shared" si="0"/>
        <v>16</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16</v>
      </c>
      <c r="E15" s="5"/>
      <c r="F15" s="5"/>
      <c r="G15" s="5"/>
      <c r="H15" s="5">
        <v>16</v>
      </c>
      <c r="I15" s="5"/>
      <c r="J15" s="5"/>
      <c r="K15" s="12">
        <f t="shared" si="0"/>
        <v>16</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32</v>
      </c>
      <c r="D23" s="37">
        <f>SUM(D24:D30)</f>
        <v>80</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v>16</v>
      </c>
      <c r="G27" s="5"/>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16</v>
      </c>
      <c r="E28" s="5"/>
      <c r="F28" s="5">
        <v>16</v>
      </c>
      <c r="G28" s="5"/>
      <c r="H28" s="5"/>
      <c r="I28" s="5"/>
      <c r="J28" s="5"/>
      <c r="K28" s="32">
        <f t="shared" si="1"/>
        <v>16</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16</v>
      </c>
      <c r="E29" s="5"/>
      <c r="F29" s="5"/>
      <c r="G29" s="5">
        <v>16</v>
      </c>
      <c r="H29" s="5"/>
      <c r="I29" s="5"/>
      <c r="J29" s="5"/>
      <c r="K29" s="32">
        <f t="shared" si="1"/>
        <v>16</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16</v>
      </c>
      <c r="E30" s="5"/>
      <c r="F30" s="5"/>
      <c r="G30" s="5"/>
      <c r="H30" s="5">
        <v>16</v>
      </c>
      <c r="I30" s="5"/>
      <c r="J30" s="5"/>
      <c r="K30" s="32">
        <f t="shared" si="1"/>
        <v>16</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190</v>
      </c>
      <c r="E376" s="60"/>
      <c r="F376" s="61"/>
      <c r="G376" s="61"/>
      <c r="H376" s="61"/>
      <c r="I376" s="61"/>
      <c r="J376" s="62"/>
      <c r="K376" s="15">
        <f>SUM(K8:K375)</f>
        <v>190</v>
      </c>
      <c r="M376" s="1">
        <v>0</v>
      </c>
      <c r="U376" s="1">
        <v>0</v>
      </c>
      <c r="AC376" s="1">
        <v>0</v>
      </c>
    </row>
    <row r="377" spans="1:36" ht="15.75" thickBot="1" x14ac:dyDescent="0.3"/>
    <row r="378" spans="1:36" ht="15.75" thickBot="1" x14ac:dyDescent="0.3">
      <c r="B378" s="3" t="s">
        <v>110</v>
      </c>
      <c r="D378" s="1"/>
      <c r="E378" s="16">
        <f t="shared" ref="E378:J378" si="46">SUM(E8:E377)</f>
        <v>64</v>
      </c>
      <c r="F378" s="16">
        <f t="shared" si="46"/>
        <v>56</v>
      </c>
      <c r="G378" s="16">
        <f t="shared" si="46"/>
        <v>36</v>
      </c>
      <c r="H378" s="16">
        <f t="shared" si="46"/>
        <v>34</v>
      </c>
      <c r="I378" s="16">
        <f t="shared" si="46"/>
        <v>0</v>
      </c>
      <c r="J378" s="16">
        <f t="shared" si="46"/>
        <v>0</v>
      </c>
      <c r="K378" s="15">
        <f>SUM(E378:J378)</f>
        <v>190</v>
      </c>
    </row>
    <row r="379" spans="1:36" ht="15.75" thickBot="1" x14ac:dyDescent="0.3"/>
    <row r="380" spans="1:36" ht="15.75" thickBot="1" x14ac:dyDescent="0.3">
      <c r="B380" s="3" t="s">
        <v>111</v>
      </c>
      <c r="E380" s="100">
        <f>E378/C381</f>
        <v>9.1428571428571423</v>
      </c>
      <c r="F380" s="101">
        <f>F378/C381</f>
        <v>8</v>
      </c>
      <c r="G380" s="101">
        <f>G378/C381</f>
        <v>5.1428571428571432</v>
      </c>
      <c r="H380" s="101">
        <f>H378/C381</f>
        <v>4.8571428571428568</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190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44" priority="7" operator="lessThan">
      <formula>0</formula>
    </cfRule>
    <cfRule type="cellIs" dxfId="243" priority="8" operator="greaterThan">
      <formula>0</formula>
    </cfRule>
  </conditionalFormatting>
  <conditionalFormatting sqref="F394:J394">
    <cfRule type="cellIs" dxfId="242" priority="5" operator="lessThan">
      <formula>0</formula>
    </cfRule>
    <cfRule type="cellIs" dxfId="241" priority="6" operator="greaterThan">
      <formula>0</formula>
    </cfRule>
  </conditionalFormatting>
  <conditionalFormatting sqref="K376">
    <cfRule type="cellIs" dxfId="240" priority="9" operator="lessThan">
      <formula>#REF!</formula>
    </cfRule>
    <cfRule type="cellIs" dxfId="239" priority="10" operator="greaterThan">
      <formula>#REF!</formula>
    </cfRule>
  </conditionalFormatting>
  <conditionalFormatting sqref="K378">
    <cfRule type="cellIs" dxfId="238" priority="3" operator="lessThan">
      <formula>#REF!</formula>
    </cfRule>
    <cfRule type="cellIs" dxfId="237" priority="4" operator="greaterThan">
      <formula>#REF!</formula>
    </cfRule>
  </conditionalFormatting>
  <conditionalFormatting sqref="D376">
    <cfRule type="cellIs" dxfId="236" priority="1" operator="lessThan">
      <formula>$K$378</formula>
    </cfRule>
    <cfRule type="cellIs" dxfId="235" priority="2" operator="greaterThan">
      <formula>$K$378</formula>
    </cfRule>
  </conditionalFormatting>
  <dataValidations count="6">
    <dataValidation type="list" allowBlank="1" showInputMessage="1" showErrorMessage="1" sqref="E400:J400" xr:uid="{EEC1DBED-276F-42A6-AC6D-517637C3BE58}">
      <formula1>$P$401:$P$403</formula1>
    </dataValidation>
    <dataValidation type="list" allowBlank="1" showInputMessage="1" showErrorMessage="1" sqref="B8 B256 B23 B38 B53 B68 B83 B98 B113 B128 B143 B158 B173 B188 B203 B218 B233 B264 B280 B272 B288 B296 B304 B312 B320 B328 B336 B344 B352 B360 B368 B248" xr:uid="{1E9D8F45-3E18-481F-AAAD-8A3A632341B9}">
      <formula1>"Round Robin, Elimination, Monrad/Compass"</formula1>
    </dataValidation>
    <dataValidation type="list" allowBlank="1" showInputMessage="1" showErrorMessage="1" sqref="B16 B31 B46 B61 B76 B91 B106 B121 B136 B151 B166 B181 B196 B211 B226 B241" xr:uid="{A29A2A32-74E1-48AF-BF24-AA0CFFEA35D0}">
      <formula1>"Round Robin, Elimination, Match Play"</formula1>
    </dataValidation>
    <dataValidation type="list" allowBlank="1" showInputMessage="1" showErrorMessage="1" sqref="C16 C31 C46 C61 C76 C91 C106 C121 C136 C151 C166 C181 C196 C211 C226 C241" xr:uid="{F3388C9A-7B30-49FF-B250-16CA3AACF496}">
      <formula1>$M$17:$M$21</formula1>
    </dataValidation>
    <dataValidation type="list" allowBlank="1" showInputMessage="1" showErrorMessage="1" sqref="C8 C23 C38 C53 C68 C83 C98 C113 C128 C143 C158 C173 C188 C203 C218 C233" xr:uid="{AE1E2494-03FE-4262-AA5F-7835F7954B4D}">
      <formula1>$M$11:$M$14</formula1>
    </dataValidation>
    <dataValidation type="list" allowBlank="1" showInputMessage="1" showErrorMessage="1" sqref="C248 C256 C264 C272 C280 C288 C296 C304 C312 C320 C328 C336 C344 C352 C360 C368" xr:uid="{D2351E0C-8E07-4DB7-9710-249BB5D8BE4C}">
      <formula1>$M$252:$M$256</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04270-73CB-429A-A4F3-D33C0ED45F4B}">
  <sheetPr codeName="Sheet17">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16</v>
      </c>
      <c r="D8" s="35">
        <f>SUM(D9:D15)</f>
        <v>32</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v>8</v>
      </c>
      <c r="G13" s="5"/>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8</v>
      </c>
      <c r="E14" s="5"/>
      <c r="F14" s="5"/>
      <c r="G14" s="5">
        <v>8</v>
      </c>
      <c r="H14" s="5"/>
      <c r="I14" s="5"/>
      <c r="J14" s="5"/>
      <c r="K14" s="12">
        <f t="shared" si="0"/>
        <v>8</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8</v>
      </c>
      <c r="E15" s="5"/>
      <c r="F15" s="5"/>
      <c r="G15" s="5"/>
      <c r="H15" s="5">
        <v>8</v>
      </c>
      <c r="I15" s="5"/>
      <c r="J15" s="5"/>
      <c r="K15" s="12">
        <f t="shared" si="0"/>
        <v>8</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16</v>
      </c>
      <c r="D23" s="37">
        <f>SUM(D24:D30)</f>
        <v>32</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v>8</v>
      </c>
      <c r="G28" s="5"/>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8</v>
      </c>
      <c r="E29" s="5"/>
      <c r="F29" s="5"/>
      <c r="G29" s="5">
        <v>8</v>
      </c>
      <c r="H29" s="5"/>
      <c r="I29" s="5"/>
      <c r="J29" s="5"/>
      <c r="K29" s="32">
        <f t="shared" si="1"/>
        <v>8</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8</v>
      </c>
      <c r="E30" s="5"/>
      <c r="F30" s="5"/>
      <c r="G30" s="5"/>
      <c r="H30" s="5">
        <v>8</v>
      </c>
      <c r="I30" s="5"/>
      <c r="J30" s="5"/>
      <c r="K30" s="32">
        <f t="shared" si="1"/>
        <v>8</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78</v>
      </c>
      <c r="E376" s="60"/>
      <c r="F376" s="61"/>
      <c r="G376" s="61"/>
      <c r="H376" s="61"/>
      <c r="I376" s="61"/>
      <c r="J376" s="62"/>
      <c r="K376" s="15">
        <f>SUM(K8:K375)</f>
        <v>78</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24</v>
      </c>
      <c r="G378" s="16">
        <f t="shared" si="46"/>
        <v>20</v>
      </c>
      <c r="H378" s="16">
        <f t="shared" si="46"/>
        <v>18</v>
      </c>
      <c r="I378" s="16">
        <f t="shared" si="46"/>
        <v>0</v>
      </c>
      <c r="J378" s="16">
        <f t="shared" si="46"/>
        <v>0</v>
      </c>
      <c r="K378" s="15">
        <f>SUM(E378:J378)</f>
        <v>78</v>
      </c>
    </row>
    <row r="379" spans="1:36" ht="15.75" thickBot="1" x14ac:dyDescent="0.3"/>
    <row r="380" spans="1:36" ht="15.75" thickBot="1" x14ac:dyDescent="0.3">
      <c r="B380" s="3" t="s">
        <v>111</v>
      </c>
      <c r="E380" s="100">
        <f>E378/C381</f>
        <v>2.2857142857142856</v>
      </c>
      <c r="F380" s="101">
        <f>F378/C381</f>
        <v>3.4285714285714284</v>
      </c>
      <c r="G380" s="101">
        <f>G378/C381</f>
        <v>2.8571428571428572</v>
      </c>
      <c r="H380" s="101">
        <f>H378/C381</f>
        <v>2.5714285714285716</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78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34" priority="7" operator="lessThan">
      <formula>0</formula>
    </cfRule>
    <cfRule type="cellIs" dxfId="233" priority="8" operator="greaterThan">
      <formula>0</formula>
    </cfRule>
  </conditionalFormatting>
  <conditionalFormatting sqref="F394:J394">
    <cfRule type="cellIs" dxfId="232" priority="5" operator="lessThan">
      <formula>0</formula>
    </cfRule>
    <cfRule type="cellIs" dxfId="231" priority="6" operator="greaterThan">
      <formula>0</formula>
    </cfRule>
  </conditionalFormatting>
  <conditionalFormatting sqref="K376">
    <cfRule type="cellIs" dxfId="230" priority="9" operator="lessThan">
      <formula>#REF!</formula>
    </cfRule>
    <cfRule type="cellIs" dxfId="229" priority="10" operator="greaterThan">
      <formula>#REF!</formula>
    </cfRule>
  </conditionalFormatting>
  <conditionalFormatting sqref="K378">
    <cfRule type="cellIs" dxfId="228" priority="3" operator="lessThan">
      <formula>#REF!</formula>
    </cfRule>
    <cfRule type="cellIs" dxfId="227" priority="4" operator="greaterThan">
      <formula>#REF!</formula>
    </cfRule>
  </conditionalFormatting>
  <conditionalFormatting sqref="D376">
    <cfRule type="cellIs" dxfId="226" priority="1" operator="lessThan">
      <formula>$K$378</formula>
    </cfRule>
    <cfRule type="cellIs" dxfId="225" priority="2" operator="greaterThan">
      <formula>$K$378</formula>
    </cfRule>
  </conditionalFormatting>
  <dataValidations count="6">
    <dataValidation type="list" allowBlank="1" showInputMessage="1" showErrorMessage="1" sqref="C248 C256 C264 C272 C280 C288 C296 C304 C312 C320 C328 C336 C344 C352 C360 C368" xr:uid="{06A0B888-926A-468A-8674-3B3F7B3537CE}">
      <formula1>$M$252:$M$256</formula1>
    </dataValidation>
    <dataValidation type="list" allowBlank="1" showInputMessage="1" showErrorMessage="1" sqref="C8 C23 C38 C53 C68 C83 C98 C113 C128 C143 C158 C173 C188 C203 C218 C233" xr:uid="{F7E21F30-62F8-4FA3-9688-08FEC72863F6}">
      <formula1>$M$11:$M$14</formula1>
    </dataValidation>
    <dataValidation type="list" allowBlank="1" showInputMessage="1" showErrorMessage="1" sqref="C16 C31 C46 C61 C76 C91 C106 C121 C136 C151 C166 C181 C196 C211 C226 C241" xr:uid="{9C234965-F20A-4CDB-8C97-342D69394D8E}">
      <formula1>$M$17:$M$21</formula1>
    </dataValidation>
    <dataValidation type="list" allowBlank="1" showInputMessage="1" showErrorMessage="1" sqref="B16 B31 B46 B61 B76 B91 B106 B121 B136 B151 B166 B181 B196 B211 B226 B241" xr:uid="{ECEC05D8-B777-494A-B4EE-C09AE6CC8816}">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FD992D02-3FBE-4F97-A937-2127BB52E6C7}">
      <formula1>"Round Robin, Elimination, Monrad/Compass"</formula1>
    </dataValidation>
    <dataValidation type="list" allowBlank="1" showInputMessage="1" showErrorMessage="1" sqref="E400:J400" xr:uid="{C3754641-5800-4070-BF27-ADD200EE0EBD}">
      <formula1>$P$401:$P$403</formula1>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2564D-C0FD-4B16-B6D5-4AE677D7E218}">
  <sheetPr codeName="Sheet16">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16</v>
      </c>
      <c r="D8" s="35">
        <f>SUM(D9:D15)</f>
        <v>32</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v>8</v>
      </c>
      <c r="G13" s="5"/>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8</v>
      </c>
      <c r="E14" s="5"/>
      <c r="F14" s="5"/>
      <c r="G14" s="5"/>
      <c r="H14" s="5">
        <v>8</v>
      </c>
      <c r="I14" s="5"/>
      <c r="J14" s="5"/>
      <c r="K14" s="12">
        <f t="shared" si="0"/>
        <v>8</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8</v>
      </c>
      <c r="E15" s="5"/>
      <c r="F15" s="5"/>
      <c r="G15" s="5"/>
      <c r="H15" s="5"/>
      <c r="I15" s="5">
        <v>8</v>
      </c>
      <c r="J15" s="5"/>
      <c r="K15" s="12">
        <f t="shared" si="0"/>
        <v>8</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16</v>
      </c>
      <c r="D23" s="37">
        <f>SUM(D24:D30)</f>
        <v>32</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v>8</v>
      </c>
      <c r="G28" s="5"/>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8</v>
      </c>
      <c r="E29" s="5"/>
      <c r="F29" s="5"/>
      <c r="G29" s="5"/>
      <c r="H29" s="5">
        <v>8</v>
      </c>
      <c r="I29" s="5"/>
      <c r="J29" s="5"/>
      <c r="K29" s="32">
        <f t="shared" si="1"/>
        <v>8</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8</v>
      </c>
      <c r="E30" s="5"/>
      <c r="F30" s="5"/>
      <c r="G30" s="5"/>
      <c r="H30" s="5"/>
      <c r="I30" s="5">
        <v>8</v>
      </c>
      <c r="J30" s="5"/>
      <c r="K30" s="32">
        <f t="shared" si="1"/>
        <v>8</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v>4</v>
      </c>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c r="G261" s="5">
        <v>4</v>
      </c>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78</v>
      </c>
      <c r="E376" s="60"/>
      <c r="F376" s="61"/>
      <c r="G376" s="61"/>
      <c r="H376" s="61"/>
      <c r="I376" s="61"/>
      <c r="J376" s="62"/>
      <c r="K376" s="15">
        <f>SUM(K8:K375)</f>
        <v>78</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16</v>
      </c>
      <c r="G378" s="16">
        <f t="shared" si="46"/>
        <v>12</v>
      </c>
      <c r="H378" s="16">
        <f t="shared" si="46"/>
        <v>18</v>
      </c>
      <c r="I378" s="16">
        <f t="shared" si="46"/>
        <v>16</v>
      </c>
      <c r="J378" s="16">
        <f t="shared" si="46"/>
        <v>0</v>
      </c>
      <c r="K378" s="15">
        <f>SUM(E378:J378)</f>
        <v>78</v>
      </c>
    </row>
    <row r="379" spans="1:36" ht="15.75" thickBot="1" x14ac:dyDescent="0.3"/>
    <row r="380" spans="1:36" ht="15.75" thickBot="1" x14ac:dyDescent="0.3">
      <c r="B380" s="3" t="s">
        <v>111</v>
      </c>
      <c r="E380" s="100">
        <f>E378/C381</f>
        <v>2.2857142857142856</v>
      </c>
      <c r="F380" s="101">
        <f>F378/C381</f>
        <v>2.2857142857142856</v>
      </c>
      <c r="G380" s="101">
        <f>G378/C381</f>
        <v>1.7142857142857142</v>
      </c>
      <c r="H380" s="101">
        <f>H378/C381</f>
        <v>2.5714285714285716</v>
      </c>
      <c r="I380" s="101">
        <f>I378/C381</f>
        <v>2.2857142857142856</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78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-2.2857142857142856</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24" priority="7" operator="lessThan">
      <formula>0</formula>
    </cfRule>
    <cfRule type="cellIs" dxfId="223" priority="8" operator="greaterThan">
      <formula>0</formula>
    </cfRule>
  </conditionalFormatting>
  <conditionalFormatting sqref="F394:J394">
    <cfRule type="cellIs" dxfId="222" priority="5" operator="lessThan">
      <formula>0</formula>
    </cfRule>
    <cfRule type="cellIs" dxfId="221" priority="6" operator="greaterThan">
      <formula>0</formula>
    </cfRule>
  </conditionalFormatting>
  <conditionalFormatting sqref="K376">
    <cfRule type="cellIs" dxfId="220" priority="9" operator="lessThan">
      <formula>#REF!</formula>
    </cfRule>
    <cfRule type="cellIs" dxfId="219" priority="10" operator="greaterThan">
      <formula>#REF!</formula>
    </cfRule>
  </conditionalFormatting>
  <conditionalFormatting sqref="K378">
    <cfRule type="cellIs" dxfId="218" priority="3" operator="lessThan">
      <formula>#REF!</formula>
    </cfRule>
    <cfRule type="cellIs" dxfId="217" priority="4" operator="greaterThan">
      <formula>#REF!</formula>
    </cfRule>
  </conditionalFormatting>
  <conditionalFormatting sqref="D376">
    <cfRule type="cellIs" dxfId="216" priority="1" operator="lessThan">
      <formula>$K$378</formula>
    </cfRule>
    <cfRule type="cellIs" dxfId="215" priority="2" operator="greaterThan">
      <formula>$K$378</formula>
    </cfRule>
  </conditionalFormatting>
  <dataValidations count="6">
    <dataValidation type="list" allowBlank="1" showInputMessage="1" showErrorMessage="1" sqref="E400:J400" xr:uid="{523DAE1E-BFFB-4AF6-B511-84276953C59B}">
      <formula1>$P$401:$P$403</formula1>
    </dataValidation>
    <dataValidation type="list" allowBlank="1" showInputMessage="1" showErrorMessage="1" sqref="B8 B256 B23 B38 B53 B68 B83 B98 B113 B128 B143 B158 B173 B188 B203 B218 B233 B264 B280 B272 B288 B296 B304 B312 B320 B328 B336 B344 B352 B360 B368 B248" xr:uid="{B1918D91-46E9-49F8-BC9D-80E823D33D4B}">
      <formula1>"Round Robin, Elimination, Monrad/Compass"</formula1>
    </dataValidation>
    <dataValidation type="list" allowBlank="1" showInputMessage="1" showErrorMessage="1" sqref="B16 B31 B46 B61 B76 B91 B106 B121 B136 B151 B166 B181 B196 B211 B226 B241" xr:uid="{C83847D2-67E6-4C25-96C3-802283A14314}">
      <formula1>"Round Robin, Elimination, Match Play"</formula1>
    </dataValidation>
    <dataValidation type="list" allowBlank="1" showInputMessage="1" showErrorMessage="1" sqref="C16 C31 C46 C61 C76 C91 C106 C121 C136 C151 C166 C181 C196 C211 C226 C241" xr:uid="{FEBE8DE4-D49E-4A9F-B08F-AE0463216BEA}">
      <formula1>$M$17:$M$21</formula1>
    </dataValidation>
    <dataValidation type="list" allowBlank="1" showInputMessage="1" showErrorMessage="1" sqref="C8 C23 C38 C53 C68 C83 C98 C113 C128 C143 C158 C173 C188 C203 C218 C233" xr:uid="{AF561D7F-8488-419D-8D00-159B1701DC1C}">
      <formula1>$M$11:$M$14</formula1>
    </dataValidation>
    <dataValidation type="list" allowBlank="1" showInputMessage="1" showErrorMessage="1" sqref="C248 C256 C264 C272 C280 C288 C296 C304 C312 C320 C328 C336 C344 C352 C360 C368" xr:uid="{06DCE9AE-F700-4FA7-BB51-49BB87963008}">
      <formula1>$M$252:$M$256</formula1>
    </dataValidation>
  </dataValidation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745A8-D7F8-4491-AF1F-9B1D4CC64E7F}">
  <sheetPr codeName="Sheet18">
    <tabColor theme="4" tint="0.79998168889431442"/>
  </sheetPr>
  <dimension ref="A1:AR425"/>
  <sheetViews>
    <sheetView showGridLines="0" zoomScale="90" zoomScaleNormal="90" workbookViewId="0">
      <pane ySplit="6" topLeftCell="A7" activePane="bottomLeft" state="frozen"/>
      <selection pane="bottomLeft" activeCell="E28" sqref="E28"/>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16</v>
      </c>
      <c r="D8" s="35">
        <f>SUM(D9:D15)</f>
        <v>32</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v>8</v>
      </c>
      <c r="F13" s="5"/>
      <c r="G13" s="5"/>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8</v>
      </c>
      <c r="E14" s="5"/>
      <c r="F14" s="5">
        <v>8</v>
      </c>
      <c r="G14" s="5"/>
      <c r="H14" s="5"/>
      <c r="I14" s="5"/>
      <c r="J14" s="5"/>
      <c r="K14" s="12">
        <f t="shared" si="0"/>
        <v>8</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8</v>
      </c>
      <c r="E15" s="5"/>
      <c r="F15" s="5"/>
      <c r="G15" s="5">
        <v>8</v>
      </c>
      <c r="H15" s="5"/>
      <c r="I15" s="5"/>
      <c r="J15" s="5"/>
      <c r="K15" s="12">
        <f t="shared" si="0"/>
        <v>8</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16</v>
      </c>
      <c r="D23" s="37">
        <f>SUM(D24:D30)</f>
        <v>32</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v>8</v>
      </c>
      <c r="G28" s="5"/>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8</v>
      </c>
      <c r="E29" s="5"/>
      <c r="F29" s="5">
        <v>8</v>
      </c>
      <c r="G29" s="5"/>
      <c r="H29" s="5"/>
      <c r="I29" s="5"/>
      <c r="J29" s="5"/>
      <c r="K29" s="32">
        <f t="shared" si="1"/>
        <v>8</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8</v>
      </c>
      <c r="E30" s="5"/>
      <c r="F30" s="5"/>
      <c r="G30" s="5">
        <v>8</v>
      </c>
      <c r="H30" s="5"/>
      <c r="I30" s="5"/>
      <c r="J30" s="5"/>
      <c r="K30" s="32">
        <f t="shared" si="1"/>
        <v>8</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v>4</v>
      </c>
      <c r="F253" s="5"/>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v>4</v>
      </c>
      <c r="F261" s="5"/>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78</v>
      </c>
      <c r="E376" s="60"/>
      <c r="F376" s="61"/>
      <c r="G376" s="61"/>
      <c r="H376" s="61"/>
      <c r="I376" s="61"/>
      <c r="J376" s="62"/>
      <c r="K376" s="15">
        <f>SUM(K8:K375)</f>
        <v>78</v>
      </c>
      <c r="M376" s="1">
        <v>0</v>
      </c>
      <c r="U376" s="1">
        <v>0</v>
      </c>
      <c r="AC376" s="1">
        <v>0</v>
      </c>
    </row>
    <row r="377" spans="1:36" ht="15.75" thickBot="1" x14ac:dyDescent="0.3"/>
    <row r="378" spans="1:36" ht="15.75" thickBot="1" x14ac:dyDescent="0.3">
      <c r="B378" s="3" t="s">
        <v>110</v>
      </c>
      <c r="D378" s="1"/>
      <c r="E378" s="16">
        <f t="shared" ref="E378:J378" si="46">SUM(E8:E377)</f>
        <v>32</v>
      </c>
      <c r="F378" s="16">
        <f t="shared" si="46"/>
        <v>28</v>
      </c>
      <c r="G378" s="16">
        <f t="shared" si="46"/>
        <v>18</v>
      </c>
      <c r="H378" s="16">
        <f t="shared" si="46"/>
        <v>0</v>
      </c>
      <c r="I378" s="16">
        <f t="shared" si="46"/>
        <v>0</v>
      </c>
      <c r="J378" s="16">
        <f t="shared" si="46"/>
        <v>0</v>
      </c>
      <c r="K378" s="15">
        <f>SUM(E378:J378)</f>
        <v>78</v>
      </c>
    </row>
    <row r="379" spans="1:36" ht="15.75" thickBot="1" x14ac:dyDescent="0.3"/>
    <row r="380" spans="1:36" ht="15.75" thickBot="1" x14ac:dyDescent="0.3">
      <c r="B380" s="3" t="s">
        <v>111</v>
      </c>
      <c r="E380" s="100">
        <f>E378/C381</f>
        <v>4.5714285714285712</v>
      </c>
      <c r="F380" s="101">
        <f>F378/C381</f>
        <v>4</v>
      </c>
      <c r="G380" s="101">
        <f>G378/C381</f>
        <v>2.5714285714285716</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78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14" priority="7" operator="lessThan">
      <formula>0</formula>
    </cfRule>
    <cfRule type="cellIs" dxfId="213" priority="8" operator="greaterThan">
      <formula>0</formula>
    </cfRule>
  </conditionalFormatting>
  <conditionalFormatting sqref="F394:J394">
    <cfRule type="cellIs" dxfId="212" priority="5" operator="lessThan">
      <formula>0</formula>
    </cfRule>
    <cfRule type="cellIs" dxfId="211" priority="6" operator="greaterThan">
      <formula>0</formula>
    </cfRule>
  </conditionalFormatting>
  <conditionalFormatting sqref="K376">
    <cfRule type="cellIs" dxfId="210" priority="9" operator="lessThan">
      <formula>#REF!</formula>
    </cfRule>
    <cfRule type="cellIs" dxfId="209" priority="10" operator="greaterThan">
      <formula>#REF!</formula>
    </cfRule>
  </conditionalFormatting>
  <conditionalFormatting sqref="K378">
    <cfRule type="cellIs" dxfId="208" priority="3" operator="lessThan">
      <formula>#REF!</formula>
    </cfRule>
    <cfRule type="cellIs" dxfId="207" priority="4" operator="greaterThan">
      <formula>#REF!</formula>
    </cfRule>
  </conditionalFormatting>
  <conditionalFormatting sqref="D376">
    <cfRule type="cellIs" dxfId="206" priority="1" operator="lessThan">
      <formula>$K$378</formula>
    </cfRule>
    <cfRule type="cellIs" dxfId="205" priority="2" operator="greaterThan">
      <formula>$K$378</formula>
    </cfRule>
  </conditionalFormatting>
  <dataValidations count="6">
    <dataValidation type="list" allowBlank="1" showInputMessage="1" showErrorMessage="1" sqref="E400:J400" xr:uid="{6EE784B3-7BCF-46AC-ACE0-FBDD3F9A4893}">
      <formula1>$P$401:$P$403</formula1>
    </dataValidation>
    <dataValidation type="list" allowBlank="1" showInputMessage="1" showErrorMessage="1" sqref="B8 B256 B23 B38 B53 B68 B83 B98 B113 B128 B143 B158 B173 B188 B203 B218 B233 B264 B280 B272 B288 B296 B304 B312 B320 B328 B336 B344 B352 B360 B368 B248" xr:uid="{B19D5338-3C02-46F1-A707-362EABCDA251}">
      <formula1>"Round Robin, Elimination, Monrad/Compass"</formula1>
    </dataValidation>
    <dataValidation type="list" allowBlank="1" showInputMessage="1" showErrorMessage="1" sqref="B16 B31 B46 B61 B76 B91 B106 B121 B136 B151 B166 B181 B196 B211 B226 B241" xr:uid="{45FE2276-A879-492B-AA8C-630978122DCA}">
      <formula1>"Round Robin, Elimination, Match Play"</formula1>
    </dataValidation>
    <dataValidation type="list" allowBlank="1" showInputMessage="1" showErrorMessage="1" sqref="C16 C31 C46 C61 C76 C91 C106 C121 C136 C151 C166 C181 C196 C211 C226 C241" xr:uid="{2E6E2258-ABBA-4FEE-A7A0-C4A9FD9F4769}">
      <formula1>$M$17:$M$21</formula1>
    </dataValidation>
    <dataValidation type="list" allowBlank="1" showInputMessage="1" showErrorMessage="1" sqref="C8 C23 C38 C53 C68 C83 C98 C113 C128 C143 C158 C173 C188 C203 C218 C233" xr:uid="{44DFCCEC-FC4B-4E04-8631-AB5576B85DC4}">
      <formula1>$M$11:$M$14</formula1>
    </dataValidation>
    <dataValidation type="list" allowBlank="1" showInputMessage="1" showErrorMessage="1" sqref="C248 C256 C264 C272 C280 C288 C296 C304 C312 C320 C328 C336 C344 C352 C360 C368" xr:uid="{83400040-36A3-4371-A663-E4104539CF5C}">
      <formula1>$M$252:$M$256</formula1>
    </dataValidation>
  </dataValidation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282FF-2E7E-4557-B9CC-7EE41C626F1E}">
  <sheetPr codeName="Sheet19">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8</v>
      </c>
      <c r="D8" s="35">
        <f>SUM(D9:D15)</f>
        <v>12</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0</v>
      </c>
      <c r="E12" s="5"/>
      <c r="F12" s="5"/>
      <c r="G12" s="5"/>
      <c r="H12" s="5"/>
      <c r="I12" s="5"/>
      <c r="J12" s="5"/>
      <c r="K12" s="12">
        <f t="shared" si="0"/>
        <v>0</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4</v>
      </c>
      <c r="E14" s="5"/>
      <c r="F14" s="5">
        <v>4</v>
      </c>
      <c r="G14" s="5"/>
      <c r="H14" s="5"/>
      <c r="I14" s="5"/>
      <c r="J14" s="5"/>
      <c r="K14" s="12">
        <f t="shared" si="0"/>
        <v>4</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4</v>
      </c>
      <c r="E15" s="5"/>
      <c r="F15" s="5"/>
      <c r="G15" s="5"/>
      <c r="H15" s="5">
        <v>4</v>
      </c>
      <c r="I15" s="5"/>
      <c r="J15" s="5"/>
      <c r="K15" s="12">
        <f t="shared" si="0"/>
        <v>4</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8</v>
      </c>
      <c r="D23" s="37">
        <f>SUM(D24:D30)</f>
        <v>12</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0</v>
      </c>
      <c r="E27" s="5"/>
      <c r="F27" s="5"/>
      <c r="G27" s="5"/>
      <c r="H27" s="5"/>
      <c r="I27" s="5"/>
      <c r="J27" s="5"/>
      <c r="K27" s="32">
        <f t="shared" si="1"/>
        <v>0</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4</v>
      </c>
      <c r="E29" s="5"/>
      <c r="F29" s="5">
        <v>4</v>
      </c>
      <c r="G29" s="5"/>
      <c r="H29" s="5"/>
      <c r="I29" s="5"/>
      <c r="J29" s="5"/>
      <c r="K29" s="32">
        <f t="shared" si="1"/>
        <v>4</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4</v>
      </c>
      <c r="E30" s="5"/>
      <c r="F30" s="5"/>
      <c r="G30" s="5"/>
      <c r="H30" s="5">
        <v>4</v>
      </c>
      <c r="I30" s="5"/>
      <c r="J30" s="5"/>
      <c r="K30" s="32">
        <f t="shared" si="1"/>
        <v>4</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30</v>
      </c>
      <c r="E376" s="60"/>
      <c r="F376" s="61"/>
      <c r="G376" s="61"/>
      <c r="H376" s="61"/>
      <c r="I376" s="61"/>
      <c r="J376" s="62"/>
      <c r="K376" s="15">
        <f>SUM(K8:K375)</f>
        <v>30</v>
      </c>
      <c r="M376" s="1">
        <v>0</v>
      </c>
      <c r="U376" s="1">
        <v>0</v>
      </c>
      <c r="AC376" s="1">
        <v>0</v>
      </c>
    </row>
    <row r="377" spans="1:36" ht="15.75" thickBot="1" x14ac:dyDescent="0.3"/>
    <row r="378" spans="1:36" ht="15.75" thickBot="1" x14ac:dyDescent="0.3">
      <c r="B378" s="3" t="s">
        <v>110</v>
      </c>
      <c r="D378" s="1"/>
      <c r="E378" s="16">
        <f t="shared" ref="E378:J378" si="46">SUM(E8:E377)</f>
        <v>8</v>
      </c>
      <c r="F378" s="16">
        <f t="shared" si="46"/>
        <v>8</v>
      </c>
      <c r="G378" s="16">
        <f t="shared" si="46"/>
        <v>6</v>
      </c>
      <c r="H378" s="16">
        <f t="shared" si="46"/>
        <v>8</v>
      </c>
      <c r="I378" s="16">
        <f t="shared" si="46"/>
        <v>0</v>
      </c>
      <c r="J378" s="16">
        <f t="shared" si="46"/>
        <v>0</v>
      </c>
      <c r="K378" s="15">
        <f>SUM(E378:J378)</f>
        <v>30</v>
      </c>
    </row>
    <row r="379" spans="1:36" ht="15.75" thickBot="1" x14ac:dyDescent="0.3"/>
    <row r="380" spans="1:36" ht="15.75" thickBot="1" x14ac:dyDescent="0.3">
      <c r="B380" s="3" t="s">
        <v>111</v>
      </c>
      <c r="E380" s="100">
        <f>E378/C381</f>
        <v>1.1428571428571428</v>
      </c>
      <c r="F380" s="101">
        <f>F378/C381</f>
        <v>1.1428571428571428</v>
      </c>
      <c r="G380" s="101">
        <f>G378/C381</f>
        <v>0.8571428571428571</v>
      </c>
      <c r="H380" s="101">
        <f>H378/C381</f>
        <v>1.1428571428571428</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30</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04" priority="7" operator="lessThan">
      <formula>0</formula>
    </cfRule>
    <cfRule type="cellIs" dxfId="203" priority="8" operator="greaterThan">
      <formula>0</formula>
    </cfRule>
  </conditionalFormatting>
  <conditionalFormatting sqref="F394:J394">
    <cfRule type="cellIs" dxfId="202" priority="5" operator="lessThan">
      <formula>0</formula>
    </cfRule>
    <cfRule type="cellIs" dxfId="201" priority="6" operator="greaterThan">
      <formula>0</formula>
    </cfRule>
  </conditionalFormatting>
  <conditionalFormatting sqref="K376">
    <cfRule type="cellIs" dxfId="200" priority="9" operator="lessThan">
      <formula>#REF!</formula>
    </cfRule>
    <cfRule type="cellIs" dxfId="199" priority="10" operator="greaterThan">
      <formula>#REF!</formula>
    </cfRule>
  </conditionalFormatting>
  <conditionalFormatting sqref="K378">
    <cfRule type="cellIs" dxfId="198" priority="3" operator="lessThan">
      <formula>#REF!</formula>
    </cfRule>
    <cfRule type="cellIs" dxfId="197" priority="4" operator="greaterThan">
      <formula>#REF!</formula>
    </cfRule>
  </conditionalFormatting>
  <conditionalFormatting sqref="D376">
    <cfRule type="cellIs" dxfId="196" priority="1" operator="lessThan">
      <formula>$K$378</formula>
    </cfRule>
    <cfRule type="cellIs" dxfId="195" priority="2" operator="greaterThan">
      <formula>$K$378</formula>
    </cfRule>
  </conditionalFormatting>
  <dataValidations count="6">
    <dataValidation type="list" allowBlank="1" showInputMessage="1" showErrorMessage="1" sqref="E400:J400" xr:uid="{BC78D000-D0F4-46FC-AF9D-80757A8AD742}">
      <formula1>$P$401:$P$403</formula1>
    </dataValidation>
    <dataValidation type="list" allowBlank="1" showInputMessage="1" showErrorMessage="1" sqref="B8 B256 B23 B38 B53 B68 B83 B98 B113 B128 B143 B158 B173 B188 B203 B218 B233 B264 B280 B272 B288 B296 B304 B312 B320 B328 B336 B344 B352 B360 B368 B248" xr:uid="{06737F89-6FF8-4EED-85C7-D4BA993E70D6}">
      <formula1>"Round Robin, Elimination, Monrad/Compass"</formula1>
    </dataValidation>
    <dataValidation type="list" allowBlank="1" showInputMessage="1" showErrorMessage="1" sqref="B16 B31 B46 B61 B76 B91 B106 B121 B136 B151 B166 B181 B196 B211 B226 B241" xr:uid="{1443DD7D-271D-46B0-A3EA-85CF2875D860}">
      <formula1>"Round Robin, Elimination, Match Play"</formula1>
    </dataValidation>
    <dataValidation type="list" allowBlank="1" showInputMessage="1" showErrorMessage="1" sqref="C16 C31 C46 C61 C76 C91 C106 C121 C136 C151 C166 C181 C196 C211 C226 C241" xr:uid="{A3B82CB4-8AE3-4706-BC14-C18027D63E7B}">
      <formula1>$M$17:$M$21</formula1>
    </dataValidation>
    <dataValidation type="list" allowBlank="1" showInputMessage="1" showErrorMessage="1" sqref="C8 C23 C38 C53 C68 C83 C98 C113 C128 C143 C158 C173 C188 C203 C218 C233" xr:uid="{71CD0602-E53C-4855-B396-29FB84E8B3E6}">
      <formula1>$M$11:$M$14</formula1>
    </dataValidation>
    <dataValidation type="list" allowBlank="1" showInputMessage="1" showErrorMessage="1" sqref="C248 C256 C264 C272 C280 C288 C296 C304 C312 C320 C328 C336 C344 C352 C360 C368" xr:uid="{28E6AFEA-7E4F-4645-BEE8-96D6B047F2B5}">
      <formula1>$M$252:$M$256</formula1>
    </dataValidation>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5E86E-62DB-4D88-BBA8-61B97782CBF0}">
  <sheetPr codeName="Sheet20">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72</v>
      </c>
      <c r="C8" s="92">
        <v>8</v>
      </c>
      <c r="D8" s="35">
        <f>SUM(D9:D15)</f>
        <v>12</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0</v>
      </c>
      <c r="E12" s="5"/>
      <c r="F12" s="5"/>
      <c r="G12" s="5"/>
      <c r="H12" s="5"/>
      <c r="I12" s="5"/>
      <c r="J12" s="5"/>
      <c r="K12" s="12">
        <f t="shared" si="0"/>
        <v>0</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4</v>
      </c>
      <c r="E14" s="5"/>
      <c r="F14" s="5">
        <v>4</v>
      </c>
      <c r="G14" s="5"/>
      <c r="H14" s="5"/>
      <c r="I14" s="5"/>
      <c r="J14" s="5"/>
      <c r="K14" s="12">
        <f t="shared" si="0"/>
        <v>4</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4</v>
      </c>
      <c r="E15" s="5"/>
      <c r="F15" s="5"/>
      <c r="G15" s="5">
        <v>4</v>
      </c>
      <c r="H15" s="5"/>
      <c r="I15" s="5"/>
      <c r="J15" s="5"/>
      <c r="K15" s="12">
        <f t="shared" si="0"/>
        <v>4</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72</v>
      </c>
      <c r="C23" s="98">
        <v>8</v>
      </c>
      <c r="D23" s="37">
        <f>SUM(D24:D30)</f>
        <v>12</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0</v>
      </c>
      <c r="E27" s="5"/>
      <c r="F27" s="5"/>
      <c r="G27" s="5"/>
      <c r="H27" s="5"/>
      <c r="I27" s="5"/>
      <c r="J27" s="5"/>
      <c r="K27" s="32">
        <f t="shared" si="1"/>
        <v>0</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4</v>
      </c>
      <c r="E29" s="5"/>
      <c r="F29" s="5">
        <v>4</v>
      </c>
      <c r="G29" s="5"/>
      <c r="H29" s="5"/>
      <c r="I29" s="5"/>
      <c r="J29" s="5"/>
      <c r="K29" s="32">
        <f t="shared" si="1"/>
        <v>4</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4</v>
      </c>
      <c r="E30" s="5"/>
      <c r="F30" s="5"/>
      <c r="G30" s="5">
        <v>4</v>
      </c>
      <c r="H30" s="5"/>
      <c r="I30" s="5"/>
      <c r="J30" s="5"/>
      <c r="K30" s="32">
        <f t="shared" si="1"/>
        <v>4</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72</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72</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72</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72</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v>2</v>
      </c>
      <c r="F254" s="5"/>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v>1</v>
      </c>
      <c r="G255" s="5"/>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v>2</v>
      </c>
      <c r="F262" s="5"/>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v>1</v>
      </c>
      <c r="G263" s="5"/>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30</v>
      </c>
      <c r="E376" s="60"/>
      <c r="F376" s="61"/>
      <c r="G376" s="61"/>
      <c r="H376" s="61"/>
      <c r="I376" s="61"/>
      <c r="J376" s="62"/>
      <c r="K376" s="15">
        <f>SUM(K8:K375)</f>
        <v>30</v>
      </c>
      <c r="M376" s="1">
        <v>0</v>
      </c>
      <c r="U376" s="1">
        <v>0</v>
      </c>
      <c r="AC376" s="1">
        <v>0</v>
      </c>
    </row>
    <row r="377" spans="1:36" ht="15.75" thickBot="1" x14ac:dyDescent="0.3"/>
    <row r="378" spans="1:36" ht="15.75" thickBot="1" x14ac:dyDescent="0.3">
      <c r="B378" s="3" t="s">
        <v>110</v>
      </c>
      <c r="D378" s="1"/>
      <c r="E378" s="16">
        <f t="shared" ref="E378:J378" si="46">SUM(E8:E377)</f>
        <v>12</v>
      </c>
      <c r="F378" s="16">
        <f t="shared" si="46"/>
        <v>10</v>
      </c>
      <c r="G378" s="16">
        <f t="shared" si="46"/>
        <v>8</v>
      </c>
      <c r="H378" s="16">
        <f t="shared" si="46"/>
        <v>0</v>
      </c>
      <c r="I378" s="16">
        <f t="shared" si="46"/>
        <v>0</v>
      </c>
      <c r="J378" s="16">
        <f t="shared" si="46"/>
        <v>0</v>
      </c>
      <c r="K378" s="15">
        <f>SUM(E378:J378)</f>
        <v>30</v>
      </c>
    </row>
    <row r="379" spans="1:36" ht="15.75" thickBot="1" x14ac:dyDescent="0.3"/>
    <row r="380" spans="1:36" ht="15.75" thickBot="1" x14ac:dyDescent="0.3">
      <c r="B380" s="3" t="s">
        <v>111</v>
      </c>
      <c r="E380" s="100">
        <f>E378/C381</f>
        <v>1.7142857142857142</v>
      </c>
      <c r="F380" s="101">
        <f>F378/C381</f>
        <v>1.4285714285714286</v>
      </c>
      <c r="G380" s="101">
        <f>G378/C381</f>
        <v>1.1428571428571428</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30</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94" priority="7" operator="lessThan">
      <formula>0</formula>
    </cfRule>
    <cfRule type="cellIs" dxfId="193" priority="8" operator="greaterThan">
      <formula>0</formula>
    </cfRule>
  </conditionalFormatting>
  <conditionalFormatting sqref="F394:J394">
    <cfRule type="cellIs" dxfId="192" priority="5" operator="lessThan">
      <formula>0</formula>
    </cfRule>
    <cfRule type="cellIs" dxfId="191" priority="6" operator="greaterThan">
      <formula>0</formula>
    </cfRule>
  </conditionalFormatting>
  <conditionalFormatting sqref="K376">
    <cfRule type="cellIs" dxfId="190" priority="9" operator="lessThan">
      <formula>#REF!</formula>
    </cfRule>
    <cfRule type="cellIs" dxfId="189" priority="10" operator="greaterThan">
      <formula>#REF!</formula>
    </cfRule>
  </conditionalFormatting>
  <conditionalFormatting sqref="K378">
    <cfRule type="cellIs" dxfId="188" priority="3" operator="lessThan">
      <formula>#REF!</formula>
    </cfRule>
    <cfRule type="cellIs" dxfId="187" priority="4" operator="greaterThan">
      <formula>#REF!</formula>
    </cfRule>
  </conditionalFormatting>
  <conditionalFormatting sqref="D376">
    <cfRule type="cellIs" dxfId="186" priority="1" operator="lessThan">
      <formula>$K$378</formula>
    </cfRule>
    <cfRule type="cellIs" dxfId="185" priority="2" operator="greaterThan">
      <formula>$K$378</formula>
    </cfRule>
  </conditionalFormatting>
  <dataValidations count="6">
    <dataValidation type="list" allowBlank="1" showInputMessage="1" showErrorMessage="1" sqref="C248 C256 C264 C272 C280 C288 C296 C304 C312 C320 C328 C336 C344 C352 C360 C368" xr:uid="{A98D83B7-0BD8-49FE-86A9-C8871D832FE1}">
      <formula1>$M$252:$M$256</formula1>
    </dataValidation>
    <dataValidation type="list" allowBlank="1" showInputMessage="1" showErrorMessage="1" sqref="C8 C23 C38 C53 C68 C83 C98 C113 C128 C143 C158 C173 C188 C203 C218 C233" xr:uid="{6A09F605-1B18-467A-AD3A-8828CEF3473C}">
      <formula1>$M$11:$M$14</formula1>
    </dataValidation>
    <dataValidation type="list" allowBlank="1" showInputMessage="1" showErrorMessage="1" sqref="C16 C31 C46 C61 C76 C91 C106 C121 C136 C151 C166 C181 C196 C211 C226 C241" xr:uid="{0F8B7C1E-5CF3-41E3-BE35-785E6F053ADC}">
      <formula1>$M$17:$M$21</formula1>
    </dataValidation>
    <dataValidation type="list" allowBlank="1" showInputMessage="1" showErrorMessage="1" sqref="B16 B31 B46 B61 B76 B91 B106 B121 B136 B151 B166 B181 B196 B211 B226 B241" xr:uid="{6F975FAC-7E32-472C-B1DF-A0CCF2B68EB4}">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D0B0969A-B94D-48B5-9BE5-68DDAE294BE5}">
      <formula1>"Round Robin, Elimination, Monrad/Compass"</formula1>
    </dataValidation>
    <dataValidation type="list" allowBlank="1" showInputMessage="1" showErrorMessage="1" sqref="E400:J400" xr:uid="{155DE0F3-AE04-4144-840F-128C1188C279}">
      <formula1>$P$401:$P$403</formula1>
    </dataValidation>
  </dataValidations>
  <pageMargins left="0.7" right="0.7"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9929A-0BF8-4535-A867-8A2527576F1C}">
  <sheetPr codeName="Sheet21">
    <tabColor theme="4" tint="0.79998168889431442"/>
  </sheetPr>
  <dimension ref="A1:AR425"/>
  <sheetViews>
    <sheetView showGridLines="0" zoomScale="90" zoomScaleNormal="90" workbookViewId="0">
      <pane ySplit="6" topLeftCell="A7" activePane="bottomLeft" state="frozen"/>
      <selection pane="bottomLeft" activeCell="C46" sqref="C46"/>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32</v>
      </c>
      <c r="D8" s="35">
        <f>SUM(D9:D15)</f>
        <v>31</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c r="F12" s="5">
        <v>8</v>
      </c>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c r="G13" s="5">
        <v>4</v>
      </c>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v>2</v>
      </c>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c r="I15" s="5">
        <v>1</v>
      </c>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24</v>
      </c>
      <c r="D16" s="35">
        <f>SUM(D17:D22)</f>
        <v>23</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8</v>
      </c>
      <c r="E18" s="5"/>
      <c r="F18" s="5">
        <v>8</v>
      </c>
      <c r="G18" s="5"/>
      <c r="H18" s="5"/>
      <c r="I18" s="5"/>
      <c r="J18" s="5"/>
      <c r="K18" s="12">
        <f t="shared" si="0"/>
        <v>8</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8</v>
      </c>
      <c r="E19" s="5"/>
      <c r="F19" s="5"/>
      <c r="G19" s="5">
        <v>8</v>
      </c>
      <c r="H19" s="5"/>
      <c r="I19" s="5"/>
      <c r="J19" s="5"/>
      <c r="K19" s="12">
        <f t="shared" si="0"/>
        <v>8</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4</v>
      </c>
      <c r="E20" s="5"/>
      <c r="F20" s="5"/>
      <c r="G20" s="5"/>
      <c r="H20" s="5">
        <v>4</v>
      </c>
      <c r="I20" s="5"/>
      <c r="J20" s="5"/>
      <c r="K20" s="12">
        <f t="shared" si="0"/>
        <v>4</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c r="G21" s="5"/>
      <c r="H21" s="5">
        <v>2</v>
      </c>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c r="G22" s="5"/>
      <c r="H22" s="5"/>
      <c r="I22" s="5">
        <v>1</v>
      </c>
      <c r="J22" s="5"/>
      <c r="K22" s="12">
        <f t="shared" si="0"/>
        <v>1</v>
      </c>
    </row>
    <row r="23" spans="1:44" ht="15.75" thickBot="1" x14ac:dyDescent="0.3">
      <c r="A23" s="7" t="s">
        <v>78</v>
      </c>
      <c r="B23" s="97" t="s">
        <v>68</v>
      </c>
      <c r="C23" s="98">
        <v>32</v>
      </c>
      <c r="D23" s="37">
        <f>SUM(D24:D30)</f>
        <v>31</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c r="F27" s="5">
        <v>8</v>
      </c>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c r="G28" s="5">
        <v>4</v>
      </c>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v>2</v>
      </c>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c r="I30" s="5">
        <v>1</v>
      </c>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24</v>
      </c>
      <c r="D31" s="37">
        <f>SUM(D32:D37)</f>
        <v>23</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8</v>
      </c>
      <c r="E33" s="5"/>
      <c r="F33" s="5">
        <v>8</v>
      </c>
      <c r="G33" s="5"/>
      <c r="H33" s="5"/>
      <c r="I33" s="5"/>
      <c r="J33" s="5"/>
      <c r="K33" s="32">
        <f t="shared" si="2"/>
        <v>8</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8</v>
      </c>
      <c r="E34" s="5"/>
      <c r="F34" s="5"/>
      <c r="G34" s="5">
        <v>8</v>
      </c>
      <c r="H34" s="5"/>
      <c r="I34" s="5"/>
      <c r="J34" s="5"/>
      <c r="K34" s="32">
        <f t="shared" si="2"/>
        <v>8</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4</v>
      </c>
      <c r="E35" s="5"/>
      <c r="F35" s="5"/>
      <c r="G35" s="5"/>
      <c r="H35" s="5">
        <v>4</v>
      </c>
      <c r="I35" s="5"/>
      <c r="J35" s="5"/>
      <c r="K35" s="32">
        <f t="shared" si="2"/>
        <v>4</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c r="G36" s="5"/>
      <c r="H36" s="5">
        <v>2</v>
      </c>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c r="G37" s="5"/>
      <c r="H37" s="5"/>
      <c r="I37" s="5">
        <v>1</v>
      </c>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138</v>
      </c>
      <c r="E376" s="60"/>
      <c r="F376" s="61"/>
      <c r="G376" s="61"/>
      <c r="H376" s="61"/>
      <c r="I376" s="61"/>
      <c r="J376" s="62"/>
      <c r="K376" s="15">
        <f>SUM(K8:K375)</f>
        <v>138</v>
      </c>
      <c r="M376" s="1">
        <v>0</v>
      </c>
      <c r="U376" s="1">
        <v>0</v>
      </c>
      <c r="AC376" s="1">
        <v>0</v>
      </c>
    </row>
    <row r="377" spans="1:36" ht="15.75" thickBot="1" x14ac:dyDescent="0.3"/>
    <row r="378" spans="1:36" ht="15.75" thickBot="1" x14ac:dyDescent="0.3">
      <c r="B378" s="3" t="s">
        <v>110</v>
      </c>
      <c r="D378" s="1"/>
      <c r="E378" s="16">
        <f t="shared" ref="E378:J378" si="46">SUM(E8:E377)</f>
        <v>48</v>
      </c>
      <c r="F378" s="16">
        <f t="shared" si="46"/>
        <v>40</v>
      </c>
      <c r="G378" s="16">
        <f t="shared" si="46"/>
        <v>28</v>
      </c>
      <c r="H378" s="16">
        <f t="shared" si="46"/>
        <v>18</v>
      </c>
      <c r="I378" s="16">
        <f t="shared" si="46"/>
        <v>4</v>
      </c>
      <c r="J378" s="16">
        <f t="shared" si="46"/>
        <v>0</v>
      </c>
      <c r="K378" s="15">
        <f>SUM(E378:J378)</f>
        <v>138</v>
      </c>
    </row>
    <row r="379" spans="1:36" ht="15.75" thickBot="1" x14ac:dyDescent="0.3"/>
    <row r="380" spans="1:36" ht="15.75" thickBot="1" x14ac:dyDescent="0.3">
      <c r="B380" s="3" t="s">
        <v>111</v>
      </c>
      <c r="E380" s="100">
        <f>E378/C381</f>
        <v>6.8571428571428568</v>
      </c>
      <c r="F380" s="101">
        <f>F378/C381</f>
        <v>5.7142857142857144</v>
      </c>
      <c r="G380" s="101">
        <f>G378/C381</f>
        <v>4</v>
      </c>
      <c r="H380" s="101">
        <f>H378/C381</f>
        <v>2.5714285714285716</v>
      </c>
      <c r="I380" s="101">
        <f>I378/C381</f>
        <v>0.5714285714285714</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138</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-0.5714285714285714</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84" priority="7" operator="lessThan">
      <formula>0</formula>
    </cfRule>
    <cfRule type="cellIs" dxfId="183" priority="8" operator="greaterThan">
      <formula>0</formula>
    </cfRule>
  </conditionalFormatting>
  <conditionalFormatting sqref="F394:J394">
    <cfRule type="cellIs" dxfId="182" priority="5" operator="lessThan">
      <formula>0</formula>
    </cfRule>
    <cfRule type="cellIs" dxfId="181" priority="6" operator="greaterThan">
      <formula>0</formula>
    </cfRule>
  </conditionalFormatting>
  <conditionalFormatting sqref="K376">
    <cfRule type="cellIs" dxfId="180" priority="9" operator="lessThan">
      <formula>#REF!</formula>
    </cfRule>
    <cfRule type="cellIs" dxfId="179" priority="10" operator="greaterThan">
      <formula>#REF!</formula>
    </cfRule>
  </conditionalFormatting>
  <conditionalFormatting sqref="K378">
    <cfRule type="cellIs" dxfId="178" priority="3" operator="lessThan">
      <formula>#REF!</formula>
    </cfRule>
    <cfRule type="cellIs" dxfId="177" priority="4" operator="greaterThan">
      <formula>#REF!</formula>
    </cfRule>
  </conditionalFormatting>
  <conditionalFormatting sqref="D376">
    <cfRule type="cellIs" dxfId="176" priority="1" operator="lessThan">
      <formula>$K$378</formula>
    </cfRule>
    <cfRule type="cellIs" dxfId="175" priority="2" operator="greaterThan">
      <formula>$K$378</formula>
    </cfRule>
  </conditionalFormatting>
  <dataValidations count="6">
    <dataValidation type="list" allowBlank="1" showInputMessage="1" showErrorMessage="1" sqref="C248 C256 C264 C272 C280 C288 C296 C304 C312 C320 C328 C336 C344 C352 C360 C368" xr:uid="{AC349D78-E0C6-40A9-9F0A-8ACBCB72E14C}">
      <formula1>$M$252:$M$256</formula1>
    </dataValidation>
    <dataValidation type="list" allowBlank="1" showInputMessage="1" showErrorMessage="1" sqref="C8 C23 C38 C53 C68 C83 C98 C113 C128 C143 C158 C173 C188 C203 C218 C233" xr:uid="{E71EB8F9-BD3F-45E2-A7BE-9F4FBF6C4339}">
      <formula1>$M$11:$M$14</formula1>
    </dataValidation>
    <dataValidation type="list" allowBlank="1" showInputMessage="1" showErrorMessage="1" sqref="C16 C31 C46 C61 C76 C91 C106 C121 C136 C151 C166 C181 C196 C211 C226 C241" xr:uid="{47BEC25B-37C4-4F80-99F7-F17B561E4256}">
      <formula1>$M$17:$M$21</formula1>
    </dataValidation>
    <dataValidation type="list" allowBlank="1" showInputMessage="1" showErrorMessage="1" sqref="B16 B31 B46 B61 B76 B91 B106 B121 B136 B151 B166 B181 B196 B211 B226 B241" xr:uid="{44171174-6B9D-40C7-A694-A516438FCE9A}">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F0772832-4A83-4B4A-85E3-ECF6030DC51A}">
      <formula1>"Round Robin, Elimination, Monrad/Compass"</formula1>
    </dataValidation>
    <dataValidation type="list" allowBlank="1" showInputMessage="1" showErrorMessage="1" sqref="E400:J400" xr:uid="{3352A5AE-5E42-4BA1-A8F4-42AC5B891432}">
      <formula1>$P$401:$P$403</formula1>
    </dataValidation>
  </dataValidations>
  <pageMargins left="0.7" right="0.7" top="0.75" bottom="0.75" header="0.3" footer="0.3"/>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CE2A9-3061-4A9D-99D6-EBCAC46E5FF7}">
  <sheetPr codeName="Sheet8">
    <tabColor theme="4" tint="0.79998168889431442"/>
  </sheetPr>
  <dimension ref="A1:AR425"/>
  <sheetViews>
    <sheetView showGridLines="0" zoomScale="90" zoomScaleNormal="90" workbookViewId="0">
      <pane ySplit="6" topLeftCell="A7" activePane="bottomLeft" state="frozen"/>
      <selection pane="bottomLeft" activeCell="C61" sqref="C61"/>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32</v>
      </c>
      <c r="D8" s="35">
        <f>SUM(D9:D15)</f>
        <v>31</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v>2</v>
      </c>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v>1</v>
      </c>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24</v>
      </c>
      <c r="D16" s="35">
        <f>SUM(D17:D22)</f>
        <v>23</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8</v>
      </c>
      <c r="E18" s="5"/>
      <c r="F18" s="5">
        <v>8</v>
      </c>
      <c r="G18" s="5"/>
      <c r="H18" s="5"/>
      <c r="I18" s="5"/>
      <c r="J18" s="5"/>
      <c r="K18" s="12">
        <f t="shared" si="0"/>
        <v>8</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8</v>
      </c>
      <c r="E19" s="5"/>
      <c r="F19" s="5">
        <v>8</v>
      </c>
      <c r="G19" s="5"/>
      <c r="H19" s="5"/>
      <c r="I19" s="5"/>
      <c r="J19" s="5"/>
      <c r="K19" s="12">
        <f t="shared" si="0"/>
        <v>8</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4</v>
      </c>
      <c r="E20" s="5"/>
      <c r="F20" s="5"/>
      <c r="G20" s="5">
        <v>4</v>
      </c>
      <c r="H20" s="5"/>
      <c r="I20" s="5"/>
      <c r="J20" s="5"/>
      <c r="K20" s="12">
        <f t="shared" si="0"/>
        <v>4</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c r="G21" s="5">
        <v>2</v>
      </c>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c r="G22" s="5"/>
      <c r="H22" s="5">
        <v>1</v>
      </c>
      <c r="I22" s="5"/>
      <c r="J22" s="5"/>
      <c r="K22" s="12">
        <f t="shared" si="0"/>
        <v>1</v>
      </c>
    </row>
    <row r="23" spans="1:44" ht="15.75" thickBot="1" x14ac:dyDescent="0.3">
      <c r="A23" s="7" t="s">
        <v>78</v>
      </c>
      <c r="B23" s="97" t="s">
        <v>68</v>
      </c>
      <c r="C23" s="98">
        <v>32</v>
      </c>
      <c r="D23" s="37">
        <f>SUM(D24:D30)</f>
        <v>31</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v>4</v>
      </c>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v>2</v>
      </c>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v>1</v>
      </c>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24</v>
      </c>
      <c r="D31" s="37">
        <f>SUM(D32:D37)</f>
        <v>23</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8</v>
      </c>
      <c r="E33" s="5"/>
      <c r="F33" s="5">
        <v>8</v>
      </c>
      <c r="G33" s="5"/>
      <c r="H33" s="5"/>
      <c r="I33" s="5"/>
      <c r="J33" s="5"/>
      <c r="K33" s="32">
        <f t="shared" si="2"/>
        <v>8</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8</v>
      </c>
      <c r="E34" s="5"/>
      <c r="F34" s="5">
        <v>8</v>
      </c>
      <c r="G34" s="5"/>
      <c r="H34" s="5"/>
      <c r="I34" s="5"/>
      <c r="J34" s="5"/>
      <c r="K34" s="32">
        <f t="shared" si="2"/>
        <v>8</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4</v>
      </c>
      <c r="E35" s="5"/>
      <c r="F35" s="5"/>
      <c r="G35" s="5">
        <v>4</v>
      </c>
      <c r="H35" s="5"/>
      <c r="I35" s="5"/>
      <c r="J35" s="5"/>
      <c r="K35" s="32">
        <f t="shared" si="2"/>
        <v>4</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c r="G36" s="5">
        <v>2</v>
      </c>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c r="G37" s="5"/>
      <c r="H37" s="5">
        <v>1</v>
      </c>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c r="F252" s="5">
        <v>8</v>
      </c>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v>4</v>
      </c>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c r="H254" s="5">
        <v>2</v>
      </c>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c r="F260" s="5">
        <v>8</v>
      </c>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c r="G261" s="5">
        <v>4</v>
      </c>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c r="H262" s="5">
        <v>2</v>
      </c>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idden="1" outlineLevel="1" x14ac:dyDescent="0.25">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idden="1" outlineLevel="1" x14ac:dyDescent="0.25">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idden="1" outlineLevel="1" x14ac:dyDescent="0.25">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idden="1" outlineLevel="1" x14ac:dyDescent="0.25">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idden="1" outlineLevel="1" x14ac:dyDescent="0.25">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138</v>
      </c>
      <c r="E376" s="60"/>
      <c r="F376" s="61"/>
      <c r="G376" s="61"/>
      <c r="H376" s="61"/>
      <c r="I376" s="61"/>
      <c r="J376" s="62"/>
      <c r="K376" s="15">
        <f>SUM(K8:K375)</f>
        <v>138</v>
      </c>
      <c r="M376" s="1">
        <v>0</v>
      </c>
      <c r="U376" s="1">
        <v>0</v>
      </c>
      <c r="AC376" s="1">
        <v>0</v>
      </c>
    </row>
    <row r="377" spans="1:36" ht="15.75" thickBot="1" x14ac:dyDescent="0.3"/>
    <row r="378" spans="1:36" ht="15.75" thickBot="1" x14ac:dyDescent="0.3">
      <c r="B378" s="3" t="s">
        <v>110</v>
      </c>
      <c r="D378" s="1"/>
      <c r="E378" s="16">
        <f t="shared" ref="E378:J378" si="46">SUM(E8:E377)</f>
        <v>48</v>
      </c>
      <c r="F378" s="16">
        <f t="shared" si="46"/>
        <v>56</v>
      </c>
      <c r="G378" s="16">
        <f t="shared" si="46"/>
        <v>24</v>
      </c>
      <c r="H378" s="16">
        <f t="shared" si="46"/>
        <v>10</v>
      </c>
      <c r="I378" s="16">
        <f t="shared" si="46"/>
        <v>0</v>
      </c>
      <c r="J378" s="16">
        <f t="shared" si="46"/>
        <v>0</v>
      </c>
      <c r="K378" s="15">
        <f>SUM(E378:J378)</f>
        <v>138</v>
      </c>
    </row>
    <row r="379" spans="1:36" ht="15.75" thickBot="1" x14ac:dyDescent="0.3"/>
    <row r="380" spans="1:36" ht="15.75" thickBot="1" x14ac:dyDescent="0.3">
      <c r="B380" s="3" t="s">
        <v>111</v>
      </c>
      <c r="E380" s="100">
        <f>E378/C381</f>
        <v>6.8571428571428568</v>
      </c>
      <c r="F380" s="101">
        <f>F378/C381</f>
        <v>8</v>
      </c>
      <c r="G380" s="101">
        <f>G378/C381</f>
        <v>3.4285714285714284</v>
      </c>
      <c r="H380" s="101">
        <f>H378/C381</f>
        <v>1.4285714285714286</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138</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74" priority="11" operator="lessThan">
      <formula>0</formula>
    </cfRule>
    <cfRule type="cellIs" dxfId="173" priority="12" operator="greaterThan">
      <formula>0</formula>
    </cfRule>
  </conditionalFormatting>
  <conditionalFormatting sqref="F394:J394">
    <cfRule type="cellIs" dxfId="172" priority="9" operator="lessThan">
      <formula>0</formula>
    </cfRule>
    <cfRule type="cellIs" dxfId="171" priority="10" operator="greaterThan">
      <formula>0</formula>
    </cfRule>
  </conditionalFormatting>
  <conditionalFormatting sqref="K376">
    <cfRule type="cellIs" dxfId="170" priority="16" operator="lessThan">
      <formula>#REF!</formula>
    </cfRule>
    <cfRule type="cellIs" dxfId="169" priority="17" operator="greaterThan">
      <formula>#REF!</formula>
    </cfRule>
  </conditionalFormatting>
  <conditionalFormatting sqref="K378">
    <cfRule type="cellIs" dxfId="168" priority="3" operator="lessThan">
      <formula>#REF!</formula>
    </cfRule>
    <cfRule type="cellIs" dxfId="167" priority="4" operator="greaterThan">
      <formula>#REF!</formula>
    </cfRule>
  </conditionalFormatting>
  <conditionalFormatting sqref="D376">
    <cfRule type="cellIs" dxfId="166" priority="1" operator="lessThan">
      <formula>$K$378</formula>
    </cfRule>
    <cfRule type="cellIs" dxfId="165" priority="2" operator="greaterThan">
      <formula>$K$378</formula>
    </cfRule>
  </conditionalFormatting>
  <dataValidations count="6">
    <dataValidation type="list" allowBlank="1" showInputMessage="1" showErrorMessage="1" sqref="E400:J400" xr:uid="{467AE1ED-E254-4A8B-B0C9-8070761E8A93}">
      <formula1>$P$401:$P$403</formula1>
    </dataValidation>
    <dataValidation type="list" allowBlank="1" showInputMessage="1" showErrorMessage="1" sqref="B8 B256 B23 B38 B53 B68 B83 B98 B113 B128 B143 B158 B173 B188 B203 B218 B233 B264 B280 B272 B288 B296 B304 B312 B320 B328 B336 B344 B352 B360 B368 B248" xr:uid="{754FAD47-BF44-4708-A9D0-474D251A3DE0}">
      <formula1>"Round Robin, Elimination, Monrad/Compass"</formula1>
    </dataValidation>
    <dataValidation type="list" allowBlank="1" showInputMessage="1" showErrorMessage="1" sqref="B16 B31 B46 B61 B76 B91 B106 B121 B136 B151 B166 B181 B196 B211 B226 B241" xr:uid="{764F5F28-AF10-45EA-AFC5-8E40CA914D49}">
      <formula1>"Round Robin, Elimination, Match Play"</formula1>
    </dataValidation>
    <dataValidation type="list" allowBlank="1" showInputMessage="1" showErrorMessage="1" sqref="C16 C31 C46 C61 C76 C91 C106 C121 C136 C151 C166 C181 C196 C211 C226 C241" xr:uid="{C0FC61B5-27DA-40D1-85FF-D7ECD1D86F8F}">
      <formula1>$M$17:$M$21</formula1>
    </dataValidation>
    <dataValidation type="list" allowBlank="1" showInputMessage="1" showErrorMessage="1" sqref="C8 C23 C38 C53 C68 C83 C98 C113 C128 C143 C158 C173 C188 C203 C218 C233" xr:uid="{60B6B1AD-9352-4704-8AC3-0830747DD14D}">
      <formula1>$M$11:$M$14</formula1>
    </dataValidation>
    <dataValidation type="list" allowBlank="1" showInputMessage="1" showErrorMessage="1" sqref="C248 C256 C264 C272 C280 C288 C296 C304 C312 C320 C328 C336 C344 C352 C360 C368" xr:uid="{D6D0C146-065C-4C3B-ACAC-11FBDCDEEF9D}">
      <formula1>$M$252:$M$256</formula1>
    </dataValidation>
  </dataValidations>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D64D3-9882-4FAE-AF52-92FB9523A6AC}">
  <sheetPr codeName="Sheet10">
    <tabColor theme="4" tint="0.79998168889431442"/>
  </sheetPr>
  <dimension ref="A1:AR425"/>
  <sheetViews>
    <sheetView showGridLines="0" zoomScale="90" zoomScaleNormal="90" workbookViewId="0">
      <pane ySplit="6" topLeftCell="A7" activePane="bottomLeft" state="frozen"/>
      <selection pane="bottomLeft" activeCell="G35" sqref="G35"/>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32</v>
      </c>
      <c r="D8" s="35">
        <f>SUM(D9:D15)</f>
        <v>31</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v>2</v>
      </c>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24</v>
      </c>
      <c r="D16" s="35">
        <f>SUM(D17:D22)</f>
        <v>23</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8</v>
      </c>
      <c r="E18" s="5"/>
      <c r="F18" s="5">
        <v>8</v>
      </c>
      <c r="G18" s="5"/>
      <c r="H18" s="5"/>
      <c r="I18" s="5"/>
      <c r="J18" s="5"/>
      <c r="K18" s="12">
        <f t="shared" si="0"/>
        <v>8</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8</v>
      </c>
      <c r="E19" s="5"/>
      <c r="F19" s="5">
        <v>8</v>
      </c>
      <c r="G19" s="5"/>
      <c r="H19" s="5"/>
      <c r="I19" s="5"/>
      <c r="J19" s="5"/>
      <c r="K19" s="12">
        <f t="shared" si="0"/>
        <v>8</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4</v>
      </c>
      <c r="E20" s="5"/>
      <c r="F20" s="5">
        <v>4</v>
      </c>
      <c r="G20" s="5"/>
      <c r="H20" s="5"/>
      <c r="I20" s="5"/>
      <c r="J20" s="5"/>
      <c r="K20" s="12">
        <f t="shared" si="0"/>
        <v>4</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c r="G21" s="5">
        <v>2</v>
      </c>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c r="G22" s="5">
        <v>1</v>
      </c>
      <c r="H22" s="5"/>
      <c r="I22" s="5"/>
      <c r="J22" s="5"/>
      <c r="K22" s="12">
        <f t="shared" si="0"/>
        <v>1</v>
      </c>
    </row>
    <row r="23" spans="1:44" ht="15.75" thickBot="1" x14ac:dyDescent="0.3">
      <c r="A23" s="7" t="s">
        <v>78</v>
      </c>
      <c r="B23" s="97" t="s">
        <v>68</v>
      </c>
      <c r="C23" s="98">
        <v>32</v>
      </c>
      <c r="D23" s="37">
        <f>SUM(D24:D30)</f>
        <v>31</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v>4</v>
      </c>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v>2</v>
      </c>
      <c r="G29" s="5"/>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24</v>
      </c>
      <c r="D31" s="37">
        <f>SUM(D32:D37)</f>
        <v>23</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8</v>
      </c>
      <c r="E33" s="5"/>
      <c r="F33" s="5">
        <v>8</v>
      </c>
      <c r="G33" s="5"/>
      <c r="H33" s="5"/>
      <c r="I33" s="5"/>
      <c r="J33" s="5"/>
      <c r="K33" s="32">
        <f t="shared" si="2"/>
        <v>8</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8</v>
      </c>
      <c r="E34" s="5"/>
      <c r="F34" s="5">
        <v>8</v>
      </c>
      <c r="G34" s="5"/>
      <c r="H34" s="5"/>
      <c r="I34" s="5"/>
      <c r="J34" s="5"/>
      <c r="K34" s="32">
        <f t="shared" si="2"/>
        <v>8</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4</v>
      </c>
      <c r="E35" s="5"/>
      <c r="F35" s="5">
        <v>4</v>
      </c>
      <c r="G35" s="5"/>
      <c r="H35" s="5"/>
      <c r="I35" s="5"/>
      <c r="J35" s="5"/>
      <c r="K35" s="32">
        <f t="shared" si="2"/>
        <v>4</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c r="G36" s="5">
        <v>2</v>
      </c>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c r="G37" s="5">
        <v>1</v>
      </c>
      <c r="H37" s="5"/>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idden="1" outlineLevel="1" x14ac:dyDescent="0.25">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idden="1" outlineLevel="1" x14ac:dyDescent="0.25">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idden="1" outlineLevel="1" x14ac:dyDescent="0.25">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idden="1" outlineLevel="1" x14ac:dyDescent="0.25">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idden="1" outlineLevel="1" x14ac:dyDescent="0.25">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138</v>
      </c>
      <c r="E376" s="60"/>
      <c r="F376" s="61"/>
      <c r="G376" s="61"/>
      <c r="H376" s="61"/>
      <c r="I376" s="61"/>
      <c r="J376" s="62"/>
      <c r="K376" s="15">
        <f>SUM(K8:K375)</f>
        <v>138</v>
      </c>
      <c r="M376" s="1">
        <v>0</v>
      </c>
      <c r="U376" s="1">
        <v>0</v>
      </c>
      <c r="AC376" s="1">
        <v>0</v>
      </c>
    </row>
    <row r="377" spans="1:36" ht="15.75" thickBot="1" x14ac:dyDescent="0.3"/>
    <row r="378" spans="1:36" ht="15.75" thickBot="1" x14ac:dyDescent="0.3">
      <c r="B378" s="3" t="s">
        <v>110</v>
      </c>
      <c r="D378" s="1"/>
      <c r="E378" s="16">
        <f t="shared" ref="E378:J378" si="46">SUM(E8:E377)</f>
        <v>64</v>
      </c>
      <c r="F378" s="16">
        <f t="shared" si="46"/>
        <v>60</v>
      </c>
      <c r="G378" s="16">
        <f t="shared" si="46"/>
        <v>14</v>
      </c>
      <c r="H378" s="16">
        <f t="shared" si="46"/>
        <v>0</v>
      </c>
      <c r="I378" s="16">
        <f t="shared" si="46"/>
        <v>0</v>
      </c>
      <c r="J378" s="16">
        <f t="shared" si="46"/>
        <v>0</v>
      </c>
      <c r="K378" s="15">
        <f>SUM(E378:J378)</f>
        <v>138</v>
      </c>
    </row>
    <row r="379" spans="1:36" ht="15.75" thickBot="1" x14ac:dyDescent="0.3"/>
    <row r="380" spans="1:36" ht="15.75" thickBot="1" x14ac:dyDescent="0.3">
      <c r="B380" s="3" t="s">
        <v>111</v>
      </c>
      <c r="E380" s="100">
        <f>E378/C381</f>
        <v>9.1428571428571423</v>
      </c>
      <c r="F380" s="101">
        <f>F378/C381</f>
        <v>8.5714285714285712</v>
      </c>
      <c r="G380" s="101">
        <f>G378/C381</f>
        <v>2</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138</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64" priority="5" operator="lessThan">
      <formula>0</formula>
    </cfRule>
    <cfRule type="cellIs" dxfId="163" priority="6" operator="greaterThan">
      <formula>0</formula>
    </cfRule>
  </conditionalFormatting>
  <conditionalFormatting sqref="F394:J394">
    <cfRule type="cellIs" dxfId="162" priority="3" operator="lessThan">
      <formula>0</formula>
    </cfRule>
    <cfRule type="cellIs" dxfId="161" priority="4" operator="greaterThan">
      <formula>0</formula>
    </cfRule>
  </conditionalFormatting>
  <conditionalFormatting sqref="D376">
    <cfRule type="cellIs" dxfId="160" priority="1" operator="lessThan">
      <formula>$K$378</formula>
    </cfRule>
    <cfRule type="cellIs" dxfId="159" priority="2" operator="greaterThan">
      <formula>$K$378</formula>
    </cfRule>
  </conditionalFormatting>
  <conditionalFormatting sqref="K378">
    <cfRule type="cellIs" dxfId="158" priority="7" operator="lessThan">
      <formula>$D$376</formula>
    </cfRule>
    <cfRule type="cellIs" dxfId="157" priority="8" operator="greaterThan">
      <formula>$D$376</formula>
    </cfRule>
    <cfRule type="cellIs" dxfId="156" priority="9" operator="equal">
      <formula>$D$376</formula>
    </cfRule>
  </conditionalFormatting>
  <conditionalFormatting sqref="K376">
    <cfRule type="cellIs" dxfId="155" priority="10" operator="lessThan">
      <formula>#REF!</formula>
    </cfRule>
    <cfRule type="cellIs" dxfId="154" priority="11" operator="greaterThan">
      <formula>#REF!</formula>
    </cfRule>
  </conditionalFormatting>
  <dataValidations count="6">
    <dataValidation type="list" allowBlank="1" showInputMessage="1" showErrorMessage="1" sqref="E400:J400" xr:uid="{43040371-3C44-41FF-B522-D7B08D63DDE4}">
      <formula1>$P$401:$P$403</formula1>
    </dataValidation>
    <dataValidation type="list" allowBlank="1" showInputMessage="1" showErrorMessage="1" sqref="B8 B256 B23 B38 B53 B68 B83 B98 B113 B128 B143 B158 B173 B188 B203 B218 B233 B264 B280 B272 B288 B296 B304 B312 B320 B328 B336 B344 B352 B360 B368 B248" xr:uid="{E3E3C05A-8BE8-49FA-B95C-805D3E3FCECE}">
      <formula1>"Round Robin, Elimination, Monrad/Compass"</formula1>
    </dataValidation>
    <dataValidation type="list" allowBlank="1" showInputMessage="1" showErrorMessage="1" sqref="B16 B31 B46 B61 B76 B91 B106 B121 B136 B151 B166 B181 B196 B211 B226 B241" xr:uid="{9642E02B-CDB5-4916-B7B7-AD84119BAC10}">
      <formula1>"Round Robin, Elimination, Match Play"</formula1>
    </dataValidation>
    <dataValidation type="list" allowBlank="1" showInputMessage="1" showErrorMessage="1" sqref="C16 C31 C46 C61 C76 C91 C106 C121 C136 C151 C166 C181 C196 C211 C226 C241" xr:uid="{D310C88F-FB7E-4499-B8A7-956F69B639DD}">
      <formula1>$M$17:$M$21</formula1>
    </dataValidation>
    <dataValidation type="list" allowBlank="1" showInputMessage="1" showErrorMessage="1" sqref="C8 C23 C38 C53 C68 C83 C98 C113 C128 C143 C158 C173 C188 C203 C218 C233" xr:uid="{0FD87015-C068-45FB-9FCB-255041FD32C9}">
      <formula1>$M$11:$M$14</formula1>
    </dataValidation>
    <dataValidation type="list" allowBlank="1" showInputMessage="1" showErrorMessage="1" sqref="C248 C256 C264 C272 C280 C288 C296 C304 C312 C320 C328 C336 C344 C352 C360 C368" xr:uid="{C4F783E4-460B-4512-BC30-410C0AA4B4A9}">
      <formula1>$M$252:$M$256</formula1>
    </dataValidation>
  </dataValidations>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ABAE4-C1F0-4828-86CA-7A78F7D2A2B8}">
  <sheetPr codeName="Sheet13">
    <tabColor theme="4" tint="0.79998168889431442"/>
  </sheetPr>
  <dimension ref="A1:AR425"/>
  <sheetViews>
    <sheetView showGridLines="0" zoomScale="90" zoomScaleNormal="90" workbookViewId="0">
      <pane ySplit="6" topLeftCell="A7" activePane="bottomLeft" state="frozen"/>
      <selection pane="bottomLeft" activeCell="C38" sqref="C38"/>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16</v>
      </c>
      <c r="D8" s="35">
        <f>SUM(D9:D15)</f>
        <v>15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v>2</v>
      </c>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8</v>
      </c>
      <c r="D16" s="35">
        <f>SUM(D17:D22)</f>
        <v>7</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4</v>
      </c>
      <c r="E20" s="5"/>
      <c r="F20" s="5">
        <v>4</v>
      </c>
      <c r="G20" s="5"/>
      <c r="H20" s="5"/>
      <c r="I20" s="5"/>
      <c r="J20" s="5"/>
      <c r="K20" s="12">
        <f t="shared" si="0"/>
        <v>4</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v>2</v>
      </c>
      <c r="G21" s="5"/>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c r="G22" s="5">
        <v>1</v>
      </c>
      <c r="H22" s="5"/>
      <c r="I22" s="5"/>
      <c r="J22" s="5"/>
      <c r="K22" s="12">
        <f t="shared" si="0"/>
        <v>1</v>
      </c>
    </row>
    <row r="23" spans="1:44" ht="15.75" thickBot="1" x14ac:dyDescent="0.3">
      <c r="A23" s="7" t="s">
        <v>78</v>
      </c>
      <c r="B23" s="97" t="s">
        <v>68</v>
      </c>
      <c r="C23" s="98">
        <v>16</v>
      </c>
      <c r="D23" s="37">
        <f>SUM(D24:D30)</f>
        <v>15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v>4</v>
      </c>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v>2</v>
      </c>
      <c r="G29" s="5"/>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8</v>
      </c>
      <c r="D31" s="37">
        <f>SUM(D32:D37)</f>
        <v>7</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4</v>
      </c>
      <c r="E35" s="5"/>
      <c r="F35" s="5">
        <v>4</v>
      </c>
      <c r="G35" s="5"/>
      <c r="H35" s="5"/>
      <c r="I35" s="5"/>
      <c r="J35" s="5"/>
      <c r="K35" s="32">
        <f t="shared" si="2"/>
        <v>4</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v>2</v>
      </c>
      <c r="G36" s="5"/>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c r="G37" s="5">
        <v>1</v>
      </c>
      <c r="H37" s="5"/>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v>4</v>
      </c>
      <c r="F253" s="5"/>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v>4</v>
      </c>
      <c r="F261" s="5"/>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58</v>
      </c>
      <c r="E376" s="60"/>
      <c r="F376" s="61"/>
      <c r="G376" s="61"/>
      <c r="H376" s="61"/>
      <c r="I376" s="61"/>
      <c r="J376" s="62"/>
      <c r="K376" s="15">
        <f>SUM(K8:K375)</f>
        <v>58</v>
      </c>
      <c r="M376" s="1">
        <v>0</v>
      </c>
      <c r="U376" s="1">
        <v>0</v>
      </c>
      <c r="AC376" s="1">
        <v>0</v>
      </c>
    </row>
    <row r="377" spans="1:36" ht="15.75" thickBot="1" x14ac:dyDescent="0.3"/>
    <row r="378" spans="1:36" ht="15.75" thickBot="1" x14ac:dyDescent="0.3">
      <c r="B378" s="3" t="s">
        <v>110</v>
      </c>
      <c r="D378" s="1"/>
      <c r="E378" s="16">
        <f t="shared" ref="E378:J378" si="46">SUM(E8:E377)</f>
        <v>24</v>
      </c>
      <c r="F378" s="16">
        <f t="shared" si="46"/>
        <v>28</v>
      </c>
      <c r="G378" s="16">
        <f t="shared" si="46"/>
        <v>6</v>
      </c>
      <c r="H378" s="16">
        <f t="shared" si="46"/>
        <v>0</v>
      </c>
      <c r="I378" s="16">
        <f t="shared" si="46"/>
        <v>0</v>
      </c>
      <c r="J378" s="16">
        <f t="shared" si="46"/>
        <v>0</v>
      </c>
      <c r="K378" s="15">
        <f>SUM(E378:J378)</f>
        <v>58</v>
      </c>
    </row>
    <row r="379" spans="1:36" ht="15.75" thickBot="1" x14ac:dyDescent="0.3"/>
    <row r="380" spans="1:36" ht="15.75" thickBot="1" x14ac:dyDescent="0.3">
      <c r="B380" s="3" t="s">
        <v>111</v>
      </c>
      <c r="E380" s="100">
        <f>E378/C381</f>
        <v>3.4285714285714284</v>
      </c>
      <c r="F380" s="101">
        <f>F378/C381</f>
        <v>4</v>
      </c>
      <c r="G380" s="101">
        <f>G378/C381</f>
        <v>0.8571428571428571</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58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53" priority="5" operator="lessThan">
      <formula>0</formula>
    </cfRule>
    <cfRule type="cellIs" dxfId="152" priority="6" operator="greaterThan">
      <formula>0</formula>
    </cfRule>
  </conditionalFormatting>
  <conditionalFormatting sqref="F394:J394">
    <cfRule type="cellIs" dxfId="151" priority="3" operator="lessThan">
      <formula>0</formula>
    </cfRule>
    <cfRule type="cellIs" dxfId="150" priority="4" operator="greaterThan">
      <formula>0</formula>
    </cfRule>
  </conditionalFormatting>
  <conditionalFormatting sqref="D376">
    <cfRule type="cellIs" dxfId="149" priority="1" operator="lessThan">
      <formula>$K$378</formula>
    </cfRule>
    <cfRule type="cellIs" dxfId="148" priority="2" operator="greaterThan">
      <formula>$K$378</formula>
    </cfRule>
  </conditionalFormatting>
  <conditionalFormatting sqref="K378">
    <cfRule type="cellIs" dxfId="147" priority="7" operator="lessThan">
      <formula>$D$376</formula>
    </cfRule>
    <cfRule type="cellIs" dxfId="146" priority="8" operator="greaterThan">
      <formula>$D$376</formula>
    </cfRule>
    <cfRule type="cellIs" dxfId="145" priority="9" operator="equal">
      <formula>$D$376</formula>
    </cfRule>
  </conditionalFormatting>
  <conditionalFormatting sqref="K376">
    <cfRule type="cellIs" dxfId="144" priority="10" operator="lessThan">
      <formula>#REF!</formula>
    </cfRule>
    <cfRule type="cellIs" dxfId="143" priority="11" operator="greaterThan">
      <formula>#REF!</formula>
    </cfRule>
  </conditionalFormatting>
  <dataValidations count="6">
    <dataValidation type="list" allowBlank="1" showInputMessage="1" showErrorMessage="1" sqref="C248 C256 C264 C272 C280 C288 C296 C304 C312 C320 C328 C336 C344 C352 C360 C368" xr:uid="{279A4DD2-CD3F-4E5A-A6F6-5B72FE706924}">
      <formula1>$M$252:$M$256</formula1>
    </dataValidation>
    <dataValidation type="list" allowBlank="1" showInputMessage="1" showErrorMessage="1" sqref="C8 C23 C38 C53 C68 C83 C98 C113 C128 C143 C158 C173 C188 C203 C218 C233" xr:uid="{06533B3E-5E4F-4E9C-9E10-3374A4500C52}">
      <formula1>$M$11:$M$14</formula1>
    </dataValidation>
    <dataValidation type="list" allowBlank="1" showInputMessage="1" showErrorMessage="1" sqref="C16 C31 C46 C61 C76 C91 C106 C121 C136 C151 C166 C181 C196 C211 C226 C241" xr:uid="{70F6A384-D89A-4365-AF99-E0CADC3DD0FB}">
      <formula1>$M$17:$M$21</formula1>
    </dataValidation>
    <dataValidation type="list" allowBlank="1" showInputMessage="1" showErrorMessage="1" sqref="B16 B31 B46 B61 B76 B91 B106 B121 B136 B151 B166 B181 B196 B211 B226 B241" xr:uid="{817B5263-E941-4381-88AA-FDBDDFD35F2F}">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40789944-466D-420E-8D01-82AB5291F57E}">
      <formula1>"Round Robin, Elimination, Monrad/Compass"</formula1>
    </dataValidation>
    <dataValidation type="list" allowBlank="1" showInputMessage="1" showErrorMessage="1" sqref="E400:J400" xr:uid="{EC43DE57-CF50-4D66-AD21-2CB4488285DC}">
      <formula1>$P$401:$P$403</formula1>
    </dataValidation>
  </dataValidations>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B0559-347F-459D-88EF-711DF64FFF94}">
  <sheetPr codeName="Sheet22">
    <tabColor theme="4" tint="0.79998168889431442"/>
  </sheetPr>
  <dimension ref="A1:AR425"/>
  <sheetViews>
    <sheetView showGridLines="0" zoomScale="90" zoomScaleNormal="90" workbookViewId="0">
      <pane ySplit="6" topLeftCell="A7" activePane="bottomLeft" state="frozen"/>
      <selection pane="bottomLeft" activeCell="C38" sqref="C38"/>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16</v>
      </c>
      <c r="D8" s="35">
        <f>SUM(D9:D15)</f>
        <v>15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v>2</v>
      </c>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v>1</v>
      </c>
      <c r="G15" s="5"/>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8</v>
      </c>
      <c r="D16" s="35">
        <f>SUM(D17:D22)</f>
        <v>7</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4</v>
      </c>
      <c r="E20" s="5"/>
      <c r="F20" s="5">
        <v>4</v>
      </c>
      <c r="G20" s="5"/>
      <c r="H20" s="5"/>
      <c r="I20" s="5"/>
      <c r="J20" s="5"/>
      <c r="K20" s="12">
        <f t="shared" si="0"/>
        <v>4</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v>2</v>
      </c>
      <c r="G21" s="5"/>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v>1</v>
      </c>
      <c r="G22" s="5"/>
      <c r="H22" s="5"/>
      <c r="I22" s="5"/>
      <c r="J22" s="5"/>
      <c r="K22" s="12">
        <f t="shared" si="0"/>
        <v>1</v>
      </c>
    </row>
    <row r="23" spans="1:44" ht="15.75" thickBot="1" x14ac:dyDescent="0.3">
      <c r="A23" s="7" t="s">
        <v>78</v>
      </c>
      <c r="B23" s="97" t="s">
        <v>68</v>
      </c>
      <c r="C23" s="98">
        <v>16</v>
      </c>
      <c r="D23" s="37">
        <f>SUM(D24:D30)</f>
        <v>15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v>8</v>
      </c>
      <c r="F27" s="5"/>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v>2</v>
      </c>
      <c r="G29" s="5"/>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v>1</v>
      </c>
      <c r="G30" s="5"/>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8</v>
      </c>
      <c r="D31" s="37">
        <f>SUM(D32:D37)</f>
        <v>7</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4</v>
      </c>
      <c r="E35" s="5"/>
      <c r="F35" s="5">
        <v>4</v>
      </c>
      <c r="G35" s="5"/>
      <c r="H35" s="5"/>
      <c r="I35" s="5"/>
      <c r="J35" s="5"/>
      <c r="K35" s="32">
        <f t="shared" si="2"/>
        <v>4</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v>2</v>
      </c>
      <c r="G36" s="5"/>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v>1</v>
      </c>
      <c r="G37" s="5"/>
      <c r="H37" s="5"/>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SUM(E71:J71)</f>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v>4</v>
      </c>
      <c r="F253" s="5"/>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v>1</v>
      </c>
      <c r="G255" s="5"/>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v>4</v>
      </c>
      <c r="F261" s="5"/>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v>1</v>
      </c>
      <c r="G263" s="5"/>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58</v>
      </c>
      <c r="E376" s="60"/>
      <c r="F376" s="61"/>
      <c r="G376" s="61"/>
      <c r="H376" s="61"/>
      <c r="I376" s="61"/>
      <c r="J376" s="62"/>
      <c r="K376" s="15">
        <f>SUM(K8:K375)</f>
        <v>58</v>
      </c>
      <c r="M376" s="1">
        <v>0</v>
      </c>
      <c r="U376" s="1">
        <v>0</v>
      </c>
      <c r="AC376" s="1">
        <v>0</v>
      </c>
    </row>
    <row r="377" spans="1:36" ht="15.75" thickBot="1" x14ac:dyDescent="0.3"/>
    <row r="378" spans="1:36" ht="15.75" thickBot="1" x14ac:dyDescent="0.3">
      <c r="B378" s="3" t="s">
        <v>110</v>
      </c>
      <c r="D378" s="1"/>
      <c r="E378" s="16">
        <f t="shared" ref="E378:J378" si="46">SUM(E8:E377)</f>
        <v>32</v>
      </c>
      <c r="F378" s="16">
        <f t="shared" si="46"/>
        <v>26</v>
      </c>
      <c r="G378" s="16">
        <f t="shared" si="46"/>
        <v>0</v>
      </c>
      <c r="H378" s="16">
        <f t="shared" si="46"/>
        <v>0</v>
      </c>
      <c r="I378" s="16">
        <f t="shared" si="46"/>
        <v>0</v>
      </c>
      <c r="J378" s="16">
        <f t="shared" si="46"/>
        <v>0</v>
      </c>
      <c r="K378" s="15">
        <f>SUM(E378:J378)</f>
        <v>58</v>
      </c>
    </row>
    <row r="379" spans="1:36" ht="15.75" thickBot="1" x14ac:dyDescent="0.3"/>
    <row r="380" spans="1:36" ht="15.75" thickBot="1" x14ac:dyDescent="0.3">
      <c r="B380" s="3" t="s">
        <v>111</v>
      </c>
      <c r="E380" s="100">
        <f>E378/C381</f>
        <v>4.5714285714285712</v>
      </c>
      <c r="F380" s="101">
        <f>F378/C381</f>
        <v>3.7142857142857144</v>
      </c>
      <c r="G380" s="101">
        <f>G378/C381</f>
        <v>0</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58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42" priority="5" operator="lessThan">
      <formula>0</formula>
    </cfRule>
    <cfRule type="cellIs" dxfId="141" priority="6" operator="greaterThan">
      <formula>0</formula>
    </cfRule>
  </conditionalFormatting>
  <conditionalFormatting sqref="F394:J394">
    <cfRule type="cellIs" dxfId="140" priority="3" operator="lessThan">
      <formula>0</formula>
    </cfRule>
    <cfRule type="cellIs" dxfId="139" priority="4" operator="greaterThan">
      <formula>0</formula>
    </cfRule>
  </conditionalFormatting>
  <conditionalFormatting sqref="D376">
    <cfRule type="cellIs" dxfId="138" priority="1" operator="lessThan">
      <formula>$K$378</formula>
    </cfRule>
    <cfRule type="cellIs" dxfId="137" priority="2" operator="greaterThan">
      <formula>$K$378</formula>
    </cfRule>
  </conditionalFormatting>
  <conditionalFormatting sqref="K378">
    <cfRule type="cellIs" dxfId="136" priority="7" operator="lessThan">
      <formula>$D$376</formula>
    </cfRule>
    <cfRule type="cellIs" dxfId="135" priority="8" operator="greaterThan">
      <formula>$D$376</formula>
    </cfRule>
    <cfRule type="cellIs" dxfId="134" priority="9" operator="equal">
      <formula>$D$376</formula>
    </cfRule>
  </conditionalFormatting>
  <conditionalFormatting sqref="K376">
    <cfRule type="cellIs" dxfId="133" priority="10" operator="lessThan">
      <formula>#REF!</formula>
    </cfRule>
    <cfRule type="cellIs" dxfId="132" priority="11" operator="greaterThan">
      <formula>#REF!</formula>
    </cfRule>
  </conditionalFormatting>
  <dataValidations count="6">
    <dataValidation type="list" allowBlank="1" showInputMessage="1" showErrorMessage="1" sqref="E400:J400" xr:uid="{17558141-C2DF-4FC5-821D-35A43508085B}">
      <formula1>$P$401:$P$403</formula1>
    </dataValidation>
    <dataValidation type="list" allowBlank="1" showInputMessage="1" showErrorMessage="1" sqref="B8 B256 B23 B38 B53 B68 B83 B98 B113 B128 B143 B158 B173 B188 B203 B218 B233 B264 B280 B272 B288 B296 B304 B312 B320 B328 B336 B344 B352 B360 B368 B248" xr:uid="{4885B671-02D4-4C45-83CB-26458D94D916}">
      <formula1>"Round Robin, Elimination, Monrad/Compass"</formula1>
    </dataValidation>
    <dataValidation type="list" allowBlank="1" showInputMessage="1" showErrorMessage="1" sqref="B16 B31 B46 B61 B76 B91 B106 B121 B136 B151 B166 B181 B196 B211 B226 B241" xr:uid="{EDBAE630-F917-4317-B552-DCE5F2996DD6}">
      <formula1>"Round Robin, Elimination, Match Play"</formula1>
    </dataValidation>
    <dataValidation type="list" allowBlank="1" showInputMessage="1" showErrorMessage="1" sqref="C16 C31 C46 C61 C76 C91 C106 C121 C136 C151 C166 C181 C196 C211 C226 C241" xr:uid="{61920845-0AFF-4EA5-9A01-CC08309C0290}">
      <formula1>$M$17:$M$21</formula1>
    </dataValidation>
    <dataValidation type="list" allowBlank="1" showInputMessage="1" showErrorMessage="1" sqref="C8 C23 C38 C53 C68 C83 C98 C113 C128 C143 C158 C173 C188 C203 C218 C233" xr:uid="{5C8A838C-AF99-4572-A6EC-0F20F97DAA4E}">
      <formula1>$M$11:$M$14</formula1>
    </dataValidation>
    <dataValidation type="list" allowBlank="1" showInputMessage="1" showErrorMessage="1" sqref="C248 C256 C264 C272 C280 C288 C296 C304 C312 C320 C328 C336 C344 C352 C360 C368" xr:uid="{84FBB965-3B76-4F94-9C9A-EAB94E54D47E}">
      <formula1>$M$252:$M$256</formula1>
    </dataValidation>
  </dataValidations>
  <pageMargins left="0.7" right="0.7" top="0.75" bottom="0.75" header="0.3" footer="0.3"/>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826D9-287C-48AE-B429-111B8AFF4D88}">
  <sheetPr codeName="Sheet23">
    <tabColor theme="4" tint="0.79998168889431442"/>
  </sheetPr>
  <dimension ref="A1:AR425"/>
  <sheetViews>
    <sheetView showGridLines="0" zoomScale="90" zoomScaleNormal="90" workbookViewId="0">
      <pane ySplit="6" topLeftCell="A7" activePane="bottomLeft" state="frozen"/>
      <selection pane="bottomLeft" activeCell="C61" sqref="C61"/>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8</v>
      </c>
      <c r="D8" s="35">
        <f>SUM(D9:D15)</f>
        <v>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0</v>
      </c>
      <c r="E12" s="5"/>
      <c r="F12" s="5"/>
      <c r="G12" s="5"/>
      <c r="H12" s="5"/>
      <c r="I12" s="5"/>
      <c r="J12" s="5"/>
      <c r="K12" s="12">
        <f t="shared" si="0"/>
        <v>0</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v>2</v>
      </c>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4</v>
      </c>
      <c r="D16" s="35">
        <f>SUM(D17:D22)</f>
        <v>3</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v>2</v>
      </c>
      <c r="G21" s="5"/>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c r="G22" s="5">
        <v>1</v>
      </c>
      <c r="H22" s="5"/>
      <c r="I22" s="5"/>
      <c r="J22" s="5"/>
      <c r="K22" s="12">
        <f t="shared" si="0"/>
        <v>1</v>
      </c>
    </row>
    <row r="23" spans="1:44" ht="15.75" thickBot="1" x14ac:dyDescent="0.3">
      <c r="A23" s="7" t="s">
        <v>78</v>
      </c>
      <c r="B23" s="97" t="s">
        <v>68</v>
      </c>
      <c r="C23" s="98">
        <v>8</v>
      </c>
      <c r="D23" s="37">
        <f>SUM(D24:D30)</f>
        <v>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0</v>
      </c>
      <c r="E27" s="5"/>
      <c r="F27" s="5"/>
      <c r="G27" s="5"/>
      <c r="H27" s="5"/>
      <c r="I27" s="5"/>
      <c r="J27" s="5"/>
      <c r="K27" s="32">
        <f t="shared" si="1"/>
        <v>0</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v>2</v>
      </c>
      <c r="G29" s="5"/>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4</v>
      </c>
      <c r="D31" s="37">
        <f>SUM(D32:D37)</f>
        <v>3</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v>2</v>
      </c>
      <c r="G36" s="5"/>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c r="G37" s="5">
        <v>1</v>
      </c>
      <c r="H37" s="5"/>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26</v>
      </c>
      <c r="E376" s="60"/>
      <c r="F376" s="61"/>
      <c r="G376" s="61"/>
      <c r="H376" s="61"/>
      <c r="I376" s="61"/>
      <c r="J376" s="62"/>
      <c r="K376" s="15">
        <f>SUM(K8:K375)</f>
        <v>26</v>
      </c>
      <c r="M376" s="1">
        <v>0</v>
      </c>
      <c r="U376" s="1">
        <v>0</v>
      </c>
      <c r="AC376" s="1">
        <v>0</v>
      </c>
    </row>
    <row r="377" spans="1:36" ht="15.75" thickBot="1" x14ac:dyDescent="0.3"/>
    <row r="378" spans="1:36" ht="15.75" thickBot="1" x14ac:dyDescent="0.3">
      <c r="B378" s="3" t="s">
        <v>110</v>
      </c>
      <c r="D378" s="1"/>
      <c r="E378" s="16">
        <f t="shared" ref="E378:J378" si="46">SUM(E8:E377)</f>
        <v>8</v>
      </c>
      <c r="F378" s="16">
        <f t="shared" si="46"/>
        <v>12</v>
      </c>
      <c r="G378" s="16">
        <f t="shared" si="46"/>
        <v>6</v>
      </c>
      <c r="H378" s="16">
        <f t="shared" si="46"/>
        <v>0</v>
      </c>
      <c r="I378" s="16">
        <f t="shared" si="46"/>
        <v>0</v>
      </c>
      <c r="J378" s="16">
        <f t="shared" si="46"/>
        <v>0</v>
      </c>
      <c r="K378" s="15">
        <f>SUM(E378:J378)</f>
        <v>26</v>
      </c>
    </row>
    <row r="379" spans="1:36" ht="15.75" thickBot="1" x14ac:dyDescent="0.3"/>
    <row r="380" spans="1:36" ht="15.75" thickBot="1" x14ac:dyDescent="0.3">
      <c r="B380" s="3" t="s">
        <v>111</v>
      </c>
      <c r="E380" s="100">
        <f>E378/C381</f>
        <v>1.1428571428571428</v>
      </c>
      <c r="F380" s="101">
        <f>F378/C381</f>
        <v>1.7142857142857142</v>
      </c>
      <c r="G380" s="101">
        <f>G378/C381</f>
        <v>0.8571428571428571</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26</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31" priority="5" operator="lessThan">
      <formula>0</formula>
    </cfRule>
    <cfRule type="cellIs" dxfId="130" priority="6" operator="greaterThan">
      <formula>0</formula>
    </cfRule>
  </conditionalFormatting>
  <conditionalFormatting sqref="F394:J394">
    <cfRule type="cellIs" dxfId="129" priority="3" operator="lessThan">
      <formula>0</formula>
    </cfRule>
    <cfRule type="cellIs" dxfId="128" priority="4" operator="greaterThan">
      <formula>0</formula>
    </cfRule>
  </conditionalFormatting>
  <conditionalFormatting sqref="D376">
    <cfRule type="cellIs" dxfId="127" priority="1" operator="lessThan">
      <formula>$K$378</formula>
    </cfRule>
    <cfRule type="cellIs" dxfId="126" priority="2" operator="greaterThan">
      <formula>$K$378</formula>
    </cfRule>
  </conditionalFormatting>
  <conditionalFormatting sqref="K378">
    <cfRule type="cellIs" dxfId="125" priority="7" operator="lessThan">
      <formula>$D$376</formula>
    </cfRule>
    <cfRule type="cellIs" dxfId="124" priority="8" operator="greaterThan">
      <formula>$D$376</formula>
    </cfRule>
    <cfRule type="cellIs" dxfId="123" priority="9" operator="equal">
      <formula>$D$376</formula>
    </cfRule>
  </conditionalFormatting>
  <conditionalFormatting sqref="K376">
    <cfRule type="cellIs" dxfId="122" priority="10" operator="lessThan">
      <formula>#REF!</formula>
    </cfRule>
    <cfRule type="cellIs" dxfId="121" priority="11" operator="greaterThan">
      <formula>#REF!</formula>
    </cfRule>
  </conditionalFormatting>
  <dataValidations count="6">
    <dataValidation type="list" allowBlank="1" showInputMessage="1" showErrorMessage="1" sqref="E400:J400" xr:uid="{0E97A870-575E-48CF-B742-457C9C5112B3}">
      <formula1>$P$401:$P$403</formula1>
    </dataValidation>
    <dataValidation type="list" allowBlank="1" showInputMessage="1" showErrorMessage="1" sqref="B8 B256 B23 B38 B53 B68 B83 B98 B113 B128 B143 B158 B173 B188 B203 B218 B233 B264 B280 B272 B288 B296 B304 B312 B320 B328 B336 B344 B352 B360 B368 B248" xr:uid="{6EF73A2B-6F32-4AAD-AAEB-B13F9128767E}">
      <formula1>"Round Robin, Elimination, Monrad/Compass"</formula1>
    </dataValidation>
    <dataValidation type="list" allowBlank="1" showInputMessage="1" showErrorMessage="1" sqref="B16 B31 B46 B61 B76 B91 B106 B121 B136 B151 B166 B181 B196 B211 B226 B241" xr:uid="{4BAD560C-B1EC-485F-AB48-4B4249261BDA}">
      <formula1>"Round Robin, Elimination, Match Play"</formula1>
    </dataValidation>
    <dataValidation type="list" allowBlank="1" showInputMessage="1" showErrorMessage="1" sqref="C16 C31 C46 C61 C76 C91 C106 C121 C136 C151 C166 C181 C196 C211 C226 C241" xr:uid="{DC412C03-A5B2-4B06-80F5-4BE4EC035584}">
      <formula1>$M$17:$M$21</formula1>
    </dataValidation>
    <dataValidation type="list" allowBlank="1" showInputMessage="1" showErrorMessage="1" sqref="C8 C23 C38 C53 C68 C83 C98 C113 C128 C143 C158 C173 C188 C203 C218 C233" xr:uid="{441697EC-B82D-4949-8053-7AA3CBDCE1EE}">
      <formula1>$M$11:$M$14</formula1>
    </dataValidation>
    <dataValidation type="list" allowBlank="1" showInputMessage="1" showErrorMessage="1" sqref="C248 C256 C264 C272 C280 C288 C296 C304 C312 C320 C328 C336 C344 C352 C360 C368" xr:uid="{C16D9A03-D354-4555-872E-A5F4B08682FE}">
      <formula1>$M$252:$M$256</formula1>
    </dataValidation>
  </dataValidation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C8991-2D1F-4444-814F-10A2B217F357}">
  <sheetPr codeName="Sheet24">
    <tabColor theme="4" tint="0.79998168889431442"/>
  </sheetPr>
  <dimension ref="A1:AR425"/>
  <sheetViews>
    <sheetView showGridLines="0" zoomScale="90" zoomScaleNormal="90" workbookViewId="0">
      <pane ySplit="6" topLeftCell="A7" activePane="bottomLeft" state="frozen"/>
      <selection pane="bottomLeft" activeCell="C61" sqref="C61"/>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68</v>
      </c>
      <c r="C8" s="92">
        <v>8</v>
      </c>
      <c r="D8" s="35">
        <f>SUM(D9:D15)</f>
        <v>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0</v>
      </c>
      <c r="E12" s="5"/>
      <c r="F12" s="5"/>
      <c r="G12" s="5"/>
      <c r="H12" s="5"/>
      <c r="I12" s="5"/>
      <c r="J12" s="5"/>
      <c r="K12" s="12">
        <f t="shared" si="0"/>
        <v>0</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v>2</v>
      </c>
      <c r="F14" s="5"/>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v>1</v>
      </c>
      <c r="G15" s="5"/>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4</v>
      </c>
      <c r="D16" s="35">
        <f>SUM(D17:D22)</f>
        <v>3</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customHeight="1" outlineLevel="1" x14ac:dyDescent="0.25">
      <c r="A21" s="53"/>
      <c r="D21" s="36">
        <f>IF(B16="Round Robin",IFERROR(VLOOKUP(C16,U16:AB21,7,FALSE),0),IF(B16="Elimination",IFERROR(VLOOKUP(C16,M16:T21,7,FALSE),0),IF(B16="Match Play",IFERROR(VLOOKUP(C16,AC16:AJ21,7,FALSE),0))))</f>
        <v>2</v>
      </c>
      <c r="E21" s="5"/>
      <c r="F21" s="5">
        <v>2</v>
      </c>
      <c r="G21" s="5"/>
      <c r="H21" s="5"/>
      <c r="I21" s="5"/>
      <c r="J21" s="5"/>
      <c r="K21" s="12">
        <f t="shared" si="0"/>
        <v>2</v>
      </c>
      <c r="M21" s="1">
        <v>0</v>
      </c>
      <c r="U21" s="1">
        <v>0</v>
      </c>
    </row>
    <row r="22" spans="1:44" ht="15" customHeight="1" outlineLevel="1" thickBot="1" x14ac:dyDescent="0.3">
      <c r="A22" s="55"/>
      <c r="D22" s="36">
        <f>IF(B16="Round Robin",IFERROR(VLOOKUP(C16,U16:AB21,8,FALSE),0),IF(B16="Elimination",IFERROR(VLOOKUP(C16,M16:T21,8,FALSE),0),IF(B16="Match Play",IFERROR(VLOOKUP(C16,AC16:AJ21,8,FALSE),0))))</f>
        <v>1</v>
      </c>
      <c r="E22" s="5"/>
      <c r="F22" s="5">
        <v>1</v>
      </c>
      <c r="G22" s="5"/>
      <c r="H22" s="5"/>
      <c r="I22" s="5"/>
      <c r="J22" s="5"/>
      <c r="K22" s="12">
        <f t="shared" si="0"/>
        <v>1</v>
      </c>
    </row>
    <row r="23" spans="1:44" ht="15.75" thickBot="1" x14ac:dyDescent="0.3">
      <c r="A23" s="7" t="s">
        <v>78</v>
      </c>
      <c r="B23" s="97" t="s">
        <v>68</v>
      </c>
      <c r="C23" s="98">
        <v>8</v>
      </c>
      <c r="D23" s="37">
        <f>SUM(D24:D30)</f>
        <v>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0</v>
      </c>
      <c r="E27" s="5"/>
      <c r="F27" s="5"/>
      <c r="G27" s="5"/>
      <c r="H27" s="5"/>
      <c r="I27" s="5"/>
      <c r="J27" s="5"/>
      <c r="K27" s="32">
        <f t="shared" si="1"/>
        <v>0</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v>2</v>
      </c>
      <c r="F29" s="5"/>
      <c r="G29" s="5"/>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v>1</v>
      </c>
      <c r="G30" s="5"/>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4</v>
      </c>
      <c r="D31" s="37">
        <f>SUM(D32:D37)</f>
        <v>3</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customHeight="1" outlineLevel="1" x14ac:dyDescent="0.25">
      <c r="A36" s="57"/>
      <c r="D36" s="36">
        <f>IF(B31="Round Robin",IFERROR(VLOOKUP(C31,U31:AB36,7,FALSE),0),IF(B31="Elimination",IFERROR(VLOOKUP(C31,M31:T36,7,FALSE),0),IF(B31="Match Play",IFERROR(VLOOKUP(C31,AC31:AJ36,7,FALSE),0))))</f>
        <v>2</v>
      </c>
      <c r="E36" s="5"/>
      <c r="F36" s="5">
        <v>2</v>
      </c>
      <c r="G36" s="5"/>
      <c r="H36" s="5"/>
      <c r="I36" s="5"/>
      <c r="J36" s="5"/>
      <c r="K36" s="32">
        <f t="shared" si="2"/>
        <v>2</v>
      </c>
      <c r="M36" s="1">
        <v>0</v>
      </c>
      <c r="U36" s="1">
        <v>0</v>
      </c>
    </row>
    <row r="37" spans="1:44" ht="15" customHeight="1" outlineLevel="1" thickBot="1" x14ac:dyDescent="0.3">
      <c r="A37" s="58"/>
      <c r="D37" s="36">
        <f>IF(B31="Round Robin",IFERROR(VLOOKUP(C31,U31:AB36,8,FALSE),0),IF(B31="Elimination",IFERROR(VLOOKUP(C31,M31:T36,8,FALSE),0),IF(B31="Match Play",IFERROR(VLOOKUP(C31,AC31:AJ36,8,FALSE),0))))</f>
        <v>1</v>
      </c>
      <c r="E37" s="5"/>
      <c r="F37" s="5">
        <v>1</v>
      </c>
      <c r="G37" s="5"/>
      <c r="H37" s="5"/>
      <c r="I37" s="5"/>
      <c r="J37" s="5"/>
      <c r="K37" s="32">
        <f t="shared" si="2"/>
        <v>1</v>
      </c>
    </row>
    <row r="38" spans="1:44" ht="15.75" thickBot="1" x14ac:dyDescent="0.3">
      <c r="A38" s="38" t="s">
        <v>79</v>
      </c>
      <c r="B38" s="95" t="s">
        <v>68</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68</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68</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68</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v>2</v>
      </c>
      <c r="F254" s="5"/>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v>1</v>
      </c>
      <c r="G255" s="5"/>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v>2</v>
      </c>
      <c r="F262" s="5"/>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v>1</v>
      </c>
      <c r="G263" s="5"/>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26</v>
      </c>
      <c r="E376" s="60"/>
      <c r="F376" s="61"/>
      <c r="G376" s="61"/>
      <c r="H376" s="61"/>
      <c r="I376" s="61"/>
      <c r="J376" s="62"/>
      <c r="K376" s="15">
        <f>SUM(K8:K375)</f>
        <v>26</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10</v>
      </c>
      <c r="G378" s="16">
        <f t="shared" si="46"/>
        <v>0</v>
      </c>
      <c r="H378" s="16">
        <f t="shared" si="46"/>
        <v>0</v>
      </c>
      <c r="I378" s="16">
        <f t="shared" si="46"/>
        <v>0</v>
      </c>
      <c r="J378" s="16">
        <f t="shared" si="46"/>
        <v>0</v>
      </c>
      <c r="K378" s="15">
        <f>SUM(E378:J378)</f>
        <v>26</v>
      </c>
    </row>
    <row r="379" spans="1:36" ht="15.75" thickBot="1" x14ac:dyDescent="0.3"/>
    <row r="380" spans="1:36" ht="15.75" thickBot="1" x14ac:dyDescent="0.3">
      <c r="B380" s="3" t="s">
        <v>111</v>
      </c>
      <c r="E380" s="100">
        <f>E378/C381</f>
        <v>2.2857142857142856</v>
      </c>
      <c r="F380" s="101">
        <f>F378/C381</f>
        <v>1.4285714285714286</v>
      </c>
      <c r="G380" s="101">
        <f>G378/C381</f>
        <v>0</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D376</f>
        <v>26</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20" priority="5" operator="lessThan">
      <formula>0</formula>
    </cfRule>
    <cfRule type="cellIs" dxfId="119" priority="6" operator="greaterThan">
      <formula>0</formula>
    </cfRule>
  </conditionalFormatting>
  <conditionalFormatting sqref="F394:J394">
    <cfRule type="cellIs" dxfId="118" priority="3" operator="lessThan">
      <formula>0</formula>
    </cfRule>
    <cfRule type="cellIs" dxfId="117" priority="4" operator="greaterThan">
      <formula>0</formula>
    </cfRule>
  </conditionalFormatting>
  <conditionalFormatting sqref="D376">
    <cfRule type="cellIs" dxfId="116" priority="1" operator="lessThan">
      <formula>$K$378</formula>
    </cfRule>
    <cfRule type="cellIs" dxfId="115" priority="2" operator="greaterThan">
      <formula>$K$378</formula>
    </cfRule>
  </conditionalFormatting>
  <conditionalFormatting sqref="K378">
    <cfRule type="cellIs" dxfId="114" priority="7" operator="lessThan">
      <formula>$D$376</formula>
    </cfRule>
    <cfRule type="cellIs" dxfId="113" priority="8" operator="greaterThan">
      <formula>$D$376</formula>
    </cfRule>
    <cfRule type="cellIs" dxfId="112" priority="9" operator="equal">
      <formula>$D$376</formula>
    </cfRule>
  </conditionalFormatting>
  <conditionalFormatting sqref="K376">
    <cfRule type="cellIs" dxfId="111" priority="10" operator="lessThan">
      <formula>#REF!</formula>
    </cfRule>
    <cfRule type="cellIs" dxfId="110" priority="11" operator="greaterThan">
      <formula>#REF!</formula>
    </cfRule>
  </conditionalFormatting>
  <dataValidations count="6">
    <dataValidation type="list" allowBlank="1" showInputMessage="1" showErrorMessage="1" sqref="C248 C256 C264 C272 C280 C288 C296 C304 C312 C320 C328 C336 C344 C352 C360 C368" xr:uid="{02DC7DAC-1B23-4611-B8A9-52E8E00F33B2}">
      <formula1>$M$252:$M$256</formula1>
    </dataValidation>
    <dataValidation type="list" allowBlank="1" showInputMessage="1" showErrorMessage="1" sqref="C8 C23 C38 C53 C68 C83 C98 C113 C128 C143 C158 C173 C188 C203 C218 C233" xr:uid="{9E226E82-85CC-4391-A22C-156323D27D92}">
      <formula1>$M$11:$M$14</formula1>
    </dataValidation>
    <dataValidation type="list" allowBlank="1" showInputMessage="1" showErrorMessage="1" sqref="C16 C31 C46 C61 C76 C91 C106 C121 C136 C151 C166 C181 C196 C211 C226 C241" xr:uid="{8F3069C2-0727-4E48-8F96-87BFBF1C2BAD}">
      <formula1>$M$17:$M$21</formula1>
    </dataValidation>
    <dataValidation type="list" allowBlank="1" showInputMessage="1" showErrorMessage="1" sqref="B16 B31 B46 B61 B76 B91 B106 B121 B136 B151 B166 B181 B196 B211 B226 B241" xr:uid="{F09C7207-E8A3-4CDB-A05F-13A0105F776C}">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2F6456C6-7DFA-406A-8296-4FA878C5C182}">
      <formula1>"Round Robin, Elimination, Monrad/Compass"</formula1>
    </dataValidation>
    <dataValidation type="list" allowBlank="1" showInputMessage="1" showErrorMessage="1" sqref="E400:J400" xr:uid="{29798768-4456-4E5D-A59C-19D10F649B7F}">
      <formula1>$P$401:$P$403</formula1>
    </dataValidation>
  </dataValidation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BB242-05E7-4785-B58E-36FE324106A3}">
  <sheetPr codeName="Sheet26">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32</v>
      </c>
      <c r="D8" s="35">
        <f>SUM(D9:D15)</f>
        <v>55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16</v>
      </c>
      <c r="E10" s="5">
        <v>16</v>
      </c>
      <c r="F10" s="5"/>
      <c r="G10" s="5"/>
      <c r="H10" s="5"/>
      <c r="I10" s="5"/>
      <c r="J10" s="5"/>
      <c r="K10" s="12">
        <f t="shared" ref="K10:K255" si="0">SUM(E10:J10)</f>
        <v>16</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c r="F11" s="5">
        <v>16</v>
      </c>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c r="G12" s="5">
        <v>16</v>
      </c>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c r="G13" s="5"/>
      <c r="H13" s="5">
        <v>4</v>
      </c>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c r="I14" s="5">
        <v>2</v>
      </c>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c r="I15" s="5"/>
      <c r="J15" s="5">
        <v>1</v>
      </c>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32</v>
      </c>
      <c r="D23" s="37">
        <f>SUM(D24:D30)</f>
        <v>55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16</v>
      </c>
      <c r="E25" s="5">
        <v>16</v>
      </c>
      <c r="F25" s="5"/>
      <c r="G25" s="5"/>
      <c r="H25" s="5"/>
      <c r="I25" s="5"/>
      <c r="J25" s="5"/>
      <c r="K25" s="32">
        <f t="shared" ref="K25:K30" si="1">SUM(E25:J25)</f>
        <v>16</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c r="F26" s="5">
        <v>16</v>
      </c>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c r="G27" s="5">
        <v>16</v>
      </c>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c r="G28" s="5"/>
      <c r="H28" s="5">
        <v>4</v>
      </c>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c r="I29" s="5">
        <v>2</v>
      </c>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c r="I30" s="5"/>
      <c r="J30" s="5">
        <v>1</v>
      </c>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c r="F252" s="5">
        <v>8</v>
      </c>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v>4</v>
      </c>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c r="H254" s="5"/>
      <c r="I254" s="5">
        <v>2</v>
      </c>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c r="I255" s="5"/>
      <c r="J255" s="5">
        <v>1</v>
      </c>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c r="H262" s="5">
        <v>2</v>
      </c>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c r="I263" s="5">
        <v>1</v>
      </c>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140</v>
      </c>
      <c r="E376" s="60"/>
      <c r="F376" s="61"/>
      <c r="G376" s="61"/>
      <c r="H376" s="61"/>
      <c r="I376" s="61"/>
      <c r="J376" s="62"/>
      <c r="K376" s="15">
        <f>SUM(K8:K375)</f>
        <v>140</v>
      </c>
      <c r="M376" s="1">
        <v>0</v>
      </c>
      <c r="U376" s="1">
        <v>0</v>
      </c>
      <c r="AC376" s="1">
        <v>0</v>
      </c>
    </row>
    <row r="377" spans="1:36" ht="15.75" thickBot="1" x14ac:dyDescent="0.3"/>
    <row r="378" spans="1:36" ht="15.75" thickBot="1" x14ac:dyDescent="0.3">
      <c r="B378" s="3" t="s">
        <v>110</v>
      </c>
      <c r="D378" s="1"/>
      <c r="E378" s="16">
        <f t="shared" ref="E378:J378" si="46">SUM(E8:E377)</f>
        <v>40</v>
      </c>
      <c r="F378" s="16">
        <f t="shared" si="46"/>
        <v>44</v>
      </c>
      <c r="G378" s="16">
        <f t="shared" si="46"/>
        <v>36</v>
      </c>
      <c r="H378" s="16">
        <f t="shared" si="46"/>
        <v>10</v>
      </c>
      <c r="I378" s="16">
        <f t="shared" si="46"/>
        <v>7</v>
      </c>
      <c r="J378" s="16">
        <f t="shared" si="46"/>
        <v>3</v>
      </c>
      <c r="K378" s="15">
        <f>SUM(E378:J378)</f>
        <v>140</v>
      </c>
    </row>
    <row r="379" spans="1:36" ht="15.75" thickBot="1" x14ac:dyDescent="0.3"/>
    <row r="380" spans="1:36" ht="15.75" thickBot="1" x14ac:dyDescent="0.3">
      <c r="B380" s="3" t="s">
        <v>111</v>
      </c>
      <c r="E380" s="100">
        <f>E378/C381</f>
        <v>5.7142857142857144</v>
      </c>
      <c r="F380" s="101">
        <f>F378/C381</f>
        <v>6.2857142857142856</v>
      </c>
      <c r="G380" s="101">
        <f>G378/C381</f>
        <v>5.1428571428571432</v>
      </c>
      <c r="H380" s="101">
        <f>H378/C381</f>
        <v>1.4285714285714286</v>
      </c>
      <c r="I380" s="101">
        <f>I378/C381</f>
        <v>1</v>
      </c>
      <c r="J380" s="102">
        <f>J378/C381</f>
        <v>0.42857142857142855</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140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-1</v>
      </c>
      <c r="J394" s="47">
        <f t="shared" si="52"/>
        <v>-0.42857142857142855</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09" priority="7" operator="lessThan">
      <formula>0</formula>
    </cfRule>
    <cfRule type="cellIs" dxfId="108" priority="8" operator="greaterThan">
      <formula>0</formula>
    </cfRule>
  </conditionalFormatting>
  <conditionalFormatting sqref="F394:J394">
    <cfRule type="cellIs" dxfId="107" priority="5" operator="lessThan">
      <formula>0</formula>
    </cfRule>
    <cfRule type="cellIs" dxfId="106" priority="6" operator="greaterThan">
      <formula>0</formula>
    </cfRule>
  </conditionalFormatting>
  <conditionalFormatting sqref="K376">
    <cfRule type="cellIs" dxfId="105" priority="9" operator="lessThan">
      <formula>#REF!</formula>
    </cfRule>
    <cfRule type="cellIs" dxfId="104" priority="10" operator="greaterThan">
      <formula>#REF!</formula>
    </cfRule>
  </conditionalFormatting>
  <conditionalFormatting sqref="K378">
    <cfRule type="cellIs" dxfId="103" priority="3" operator="lessThan">
      <formula>#REF!</formula>
    </cfRule>
    <cfRule type="cellIs" dxfId="102" priority="4" operator="greaterThan">
      <formula>#REF!</formula>
    </cfRule>
  </conditionalFormatting>
  <conditionalFormatting sqref="D376">
    <cfRule type="cellIs" dxfId="101" priority="1" operator="lessThan">
      <formula>$K$378</formula>
    </cfRule>
    <cfRule type="cellIs" dxfId="100" priority="2" operator="greaterThan">
      <formula>$K$378</formula>
    </cfRule>
  </conditionalFormatting>
  <dataValidations count="6">
    <dataValidation type="list" allowBlank="1" showInputMessage="1" showErrorMessage="1" sqref="C248 C256 C264 C272 C280 C288 C296 C304 C312 C320 C328 C336 C344 C352 C360 C368" xr:uid="{15FFE2E3-D784-4C99-BAAB-AF2398A1DCB0}">
      <formula1>$M$252:$M$256</formula1>
    </dataValidation>
    <dataValidation type="list" allowBlank="1" showInputMessage="1" showErrorMessage="1" sqref="C8 C23 C38 C53 C68 C83 C98 C113 C128 C143 C158 C173 C188 C203 C218 C233" xr:uid="{68EBB7F8-FACD-43FE-A099-44A1CE86F7A4}">
      <formula1>$M$11:$M$14</formula1>
    </dataValidation>
    <dataValidation type="list" allowBlank="1" showInputMessage="1" showErrorMessage="1" sqref="C16 C31 C46 C61 C76 C91 C106 C121 C136 C151 C166 C181 C196 C211 C226 C241" xr:uid="{541E9C2B-E1E9-43FF-8004-210AA536C213}">
      <formula1>$M$17:$M$21</formula1>
    </dataValidation>
    <dataValidation type="list" allowBlank="1" showInputMessage="1" showErrorMessage="1" sqref="B16 B31 B46 B61 B76 B91 B106 B121 B136 B151 B166 B181 B196 B211 B226 B241" xr:uid="{DACD3963-F25B-49E4-82AA-29CBED28146E}">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EFEDDE86-5000-46F5-8378-C47C9DB3D8B7}">
      <formula1>"Round Robin, Elimination, Monrad/Compass"</formula1>
    </dataValidation>
    <dataValidation type="list" allowBlank="1" showInputMessage="1" showErrorMessage="1" sqref="E400:J400" xr:uid="{38219C55-2242-4B9C-96A0-F9173BAD0979}">
      <formula1>$P$401:$P$403</formula1>
    </dataValidation>
  </dataValidations>
  <pageMargins left="0.7" right="0.7"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08E47-1499-4019-9244-800BFA7C84F0}">
  <sheetPr codeName="Sheet25">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32</v>
      </c>
      <c r="D8" s="35">
        <f>SUM(D9:D15)</f>
        <v>55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16</v>
      </c>
      <c r="E10" s="5">
        <v>16</v>
      </c>
      <c r="F10" s="5"/>
      <c r="G10" s="5"/>
      <c r="H10" s="5"/>
      <c r="I10" s="5"/>
      <c r="J10" s="5"/>
      <c r="K10" s="12">
        <f t="shared" ref="K10:K255" si="0">SUM(E10:J10)</f>
        <v>16</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c r="F11" s="5">
        <v>16</v>
      </c>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c r="G12" s="5">
        <v>16</v>
      </c>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c r="G13" s="5"/>
      <c r="H13" s="5">
        <v>4</v>
      </c>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v>2</v>
      </c>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c r="I15" s="5">
        <v>1</v>
      </c>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32</v>
      </c>
      <c r="D23" s="37">
        <f>SUM(D24:D30)</f>
        <v>55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16</v>
      </c>
      <c r="E25" s="5">
        <v>16</v>
      </c>
      <c r="F25" s="5"/>
      <c r="G25" s="5"/>
      <c r="H25" s="5"/>
      <c r="I25" s="5"/>
      <c r="J25" s="5"/>
      <c r="K25" s="32">
        <f t="shared" ref="K25:K30" si="1">SUM(E25:J25)</f>
        <v>16</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c r="F26" s="5">
        <v>16</v>
      </c>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c r="G27" s="5">
        <v>16</v>
      </c>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c r="G28" s="5"/>
      <c r="H28" s="5">
        <v>4</v>
      </c>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v>2</v>
      </c>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c r="I30" s="5">
        <v>1</v>
      </c>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140</v>
      </c>
      <c r="E376" s="60"/>
      <c r="F376" s="61"/>
      <c r="G376" s="61"/>
      <c r="H376" s="61"/>
      <c r="I376" s="61"/>
      <c r="J376" s="62"/>
      <c r="K376" s="15">
        <f>SUM(K8:K375)</f>
        <v>140</v>
      </c>
      <c r="M376" s="1">
        <v>0</v>
      </c>
      <c r="U376" s="1">
        <v>0</v>
      </c>
      <c r="AC376" s="1">
        <v>0</v>
      </c>
    </row>
    <row r="377" spans="1:36" ht="15.75" thickBot="1" x14ac:dyDescent="0.3"/>
    <row r="378" spans="1:36" ht="15.75" thickBot="1" x14ac:dyDescent="0.3">
      <c r="B378" s="3" t="s">
        <v>110</v>
      </c>
      <c r="D378" s="1"/>
      <c r="E378" s="16">
        <f t="shared" ref="E378:J378" si="46">SUM(E8:E377)</f>
        <v>48</v>
      </c>
      <c r="F378" s="16">
        <f t="shared" si="46"/>
        <v>40</v>
      </c>
      <c r="G378" s="16">
        <f t="shared" si="46"/>
        <v>36</v>
      </c>
      <c r="H378" s="16">
        <f t="shared" si="46"/>
        <v>14</v>
      </c>
      <c r="I378" s="16">
        <f t="shared" si="46"/>
        <v>2</v>
      </c>
      <c r="J378" s="16">
        <f t="shared" si="46"/>
        <v>0</v>
      </c>
      <c r="K378" s="15">
        <f>SUM(E378:J378)</f>
        <v>140</v>
      </c>
    </row>
    <row r="379" spans="1:36" ht="15.75" thickBot="1" x14ac:dyDescent="0.3"/>
    <row r="380" spans="1:36" ht="15.75" thickBot="1" x14ac:dyDescent="0.3">
      <c r="B380" s="3" t="s">
        <v>111</v>
      </c>
      <c r="E380" s="100">
        <f>E378/C381</f>
        <v>6.8571428571428568</v>
      </c>
      <c r="F380" s="101">
        <f>F378/C381</f>
        <v>5.7142857142857144</v>
      </c>
      <c r="G380" s="101">
        <f>G378/C381</f>
        <v>5.1428571428571432</v>
      </c>
      <c r="H380" s="101">
        <f>H378/C381</f>
        <v>2</v>
      </c>
      <c r="I380" s="101">
        <f>I378/C381</f>
        <v>0.2857142857142857</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140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-0.2857142857142857</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99" priority="7" operator="lessThan">
      <formula>0</formula>
    </cfRule>
    <cfRule type="cellIs" dxfId="98" priority="8" operator="greaterThan">
      <formula>0</formula>
    </cfRule>
  </conditionalFormatting>
  <conditionalFormatting sqref="F394:J394">
    <cfRule type="cellIs" dxfId="97" priority="5" operator="lessThan">
      <formula>0</formula>
    </cfRule>
    <cfRule type="cellIs" dxfId="96" priority="6" operator="greaterThan">
      <formula>0</formula>
    </cfRule>
  </conditionalFormatting>
  <conditionalFormatting sqref="K376">
    <cfRule type="cellIs" dxfId="95" priority="9" operator="lessThan">
      <formula>#REF!</formula>
    </cfRule>
    <cfRule type="cellIs" dxfId="94" priority="10" operator="greaterThan">
      <formula>#REF!</formula>
    </cfRule>
  </conditionalFormatting>
  <conditionalFormatting sqref="K378">
    <cfRule type="cellIs" dxfId="93" priority="3" operator="lessThan">
      <formula>#REF!</formula>
    </cfRule>
    <cfRule type="cellIs" dxfId="92" priority="4" operator="greaterThan">
      <formula>#REF!</formula>
    </cfRule>
  </conditionalFormatting>
  <conditionalFormatting sqref="D376">
    <cfRule type="cellIs" dxfId="91" priority="1" operator="lessThan">
      <formula>$K$378</formula>
    </cfRule>
    <cfRule type="cellIs" dxfId="90" priority="2" operator="greaterThan">
      <formula>$K$378</formula>
    </cfRule>
  </conditionalFormatting>
  <dataValidations count="6">
    <dataValidation type="list" allowBlank="1" showInputMessage="1" showErrorMessage="1" sqref="E400:J400" xr:uid="{3D363CA7-F099-4DAA-8944-3FC5606DE37A}">
      <formula1>$P$401:$P$403</formula1>
    </dataValidation>
    <dataValidation type="list" allowBlank="1" showInputMessage="1" showErrorMessage="1" sqref="B8 B256 B23 B38 B53 B68 B83 B98 B113 B128 B143 B158 B173 B188 B203 B218 B233 B264 B280 B272 B288 B296 B304 B312 B320 B328 B336 B344 B352 B360 B368 B248" xr:uid="{1968CEAA-5461-430E-9685-B86C201383C0}">
      <formula1>"Round Robin, Elimination, Monrad/Compass"</formula1>
    </dataValidation>
    <dataValidation type="list" allowBlank="1" showInputMessage="1" showErrorMessage="1" sqref="B16 B31 B46 B61 B76 B91 B106 B121 B136 B151 B166 B181 B196 B211 B226 B241" xr:uid="{58CBC8CC-6161-4A3F-820F-37A3E3347C9A}">
      <formula1>"Round Robin, Elimination, Match Play"</formula1>
    </dataValidation>
    <dataValidation type="list" allowBlank="1" showInputMessage="1" showErrorMessage="1" sqref="C16 C31 C46 C61 C76 C91 C106 C121 C136 C151 C166 C181 C196 C211 C226 C241" xr:uid="{A674CA57-8886-400A-B323-30DA9B990EB2}">
      <formula1>$M$17:$M$21</formula1>
    </dataValidation>
    <dataValidation type="list" allowBlank="1" showInputMessage="1" showErrorMessage="1" sqref="C8 C23 C38 C53 C68 C83 C98 C113 C128 C143 C158 C173 C188 C203 C218 C233" xr:uid="{7E15FE07-CD0D-4E74-9B03-CF04FCFBA2A2}">
      <formula1>$M$11:$M$14</formula1>
    </dataValidation>
    <dataValidation type="list" allowBlank="1" showInputMessage="1" showErrorMessage="1" sqref="C248 C256 C264 C272 C280 C288 C296 C304 C312 C320 C328 C336 C344 C352 C360 C368" xr:uid="{D0D184D4-5835-4AE3-B8D9-909E6CF4BDE8}">
      <formula1>$M$252:$M$256</formula1>
    </dataValidation>
  </dataValidations>
  <pageMargins left="0.7" right="0.7" top="0.75" bottom="0.75" header="0.3" footer="0.3"/>
  <pageSetup paperSize="9"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003C6-1A09-4350-BFCD-9204978D46B9}">
  <sheetPr codeName="Sheet27">
    <tabColor theme="4" tint="0.79998168889431442"/>
  </sheetPr>
  <dimension ref="A1:AR425"/>
  <sheetViews>
    <sheetView showGridLines="0" zoomScale="90" zoomScaleNormal="90" workbookViewId="0">
      <pane ySplit="6" topLeftCell="A7" activePane="bottomLeft" state="frozen"/>
      <selection pane="bottomLeft" activeCell="E26" sqref="E26"/>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32</v>
      </c>
      <c r="D8" s="35">
        <f>SUM(D9:D15)</f>
        <v>55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16</v>
      </c>
      <c r="E10" s="5">
        <v>16</v>
      </c>
      <c r="F10" s="5"/>
      <c r="G10" s="5"/>
      <c r="H10" s="5"/>
      <c r="I10" s="5"/>
      <c r="J10" s="5"/>
      <c r="K10" s="12">
        <f t="shared" ref="K10:K255" si="0">SUM(E10:J10)</f>
        <v>16</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v>16</v>
      </c>
      <c r="G12" s="5"/>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v>2</v>
      </c>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v>1</v>
      </c>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32</v>
      </c>
      <c r="D23" s="37">
        <f>SUM(D24:D30)</f>
        <v>55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16</v>
      </c>
      <c r="E25" s="5">
        <v>16</v>
      </c>
      <c r="F25" s="5"/>
      <c r="G25" s="5"/>
      <c r="H25" s="5"/>
      <c r="I25" s="5"/>
      <c r="J25" s="5"/>
      <c r="K25" s="32">
        <f t="shared" ref="K25:K30" si="1">SUM(E25:J25)</f>
        <v>16</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c r="F26" s="5">
        <v>16</v>
      </c>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v>16</v>
      </c>
      <c r="G27" s="5"/>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c r="G28" s="5">
        <v>4</v>
      </c>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v>2</v>
      </c>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v>1</v>
      </c>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140</v>
      </c>
      <c r="E376" s="60"/>
      <c r="F376" s="61"/>
      <c r="G376" s="61"/>
      <c r="H376" s="61"/>
      <c r="I376" s="61"/>
      <c r="J376" s="62"/>
      <c r="K376" s="15">
        <f>SUM(K8:K375)</f>
        <v>140</v>
      </c>
      <c r="M376" s="1">
        <v>0</v>
      </c>
      <c r="U376" s="1">
        <v>0</v>
      </c>
      <c r="AC376" s="1">
        <v>0</v>
      </c>
    </row>
    <row r="377" spans="1:36" ht="15.75" thickBot="1" x14ac:dyDescent="0.3"/>
    <row r="378" spans="1:36" ht="15.75" thickBot="1" x14ac:dyDescent="0.3">
      <c r="B378" s="3" t="s">
        <v>110</v>
      </c>
      <c r="D378" s="1"/>
      <c r="E378" s="16">
        <f t="shared" ref="E378:J378" si="46">SUM(E8:E377)</f>
        <v>64</v>
      </c>
      <c r="F378" s="16">
        <f t="shared" si="46"/>
        <v>60</v>
      </c>
      <c r="G378" s="16">
        <f t="shared" si="46"/>
        <v>12</v>
      </c>
      <c r="H378" s="16">
        <f t="shared" si="46"/>
        <v>4</v>
      </c>
      <c r="I378" s="16">
        <f t="shared" si="46"/>
        <v>0</v>
      </c>
      <c r="J378" s="16">
        <f t="shared" si="46"/>
        <v>0</v>
      </c>
      <c r="K378" s="15">
        <f>SUM(E378:J378)</f>
        <v>140</v>
      </c>
    </row>
    <row r="379" spans="1:36" ht="15.75" thickBot="1" x14ac:dyDescent="0.3"/>
    <row r="380" spans="1:36" ht="15.75" thickBot="1" x14ac:dyDescent="0.3">
      <c r="B380" s="3" t="s">
        <v>111</v>
      </c>
      <c r="E380" s="100">
        <f>E378/C381</f>
        <v>9.1428571428571423</v>
      </c>
      <c r="F380" s="101">
        <f>F378/C381</f>
        <v>8.5714285714285712</v>
      </c>
      <c r="G380" s="101">
        <f>G378/C381</f>
        <v>1.7142857142857142</v>
      </c>
      <c r="H380" s="101">
        <f>H378/C381</f>
        <v>0.5714285714285714</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140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89" priority="7" operator="lessThan">
      <formula>0</formula>
    </cfRule>
    <cfRule type="cellIs" dxfId="88" priority="8" operator="greaterThan">
      <formula>0</formula>
    </cfRule>
  </conditionalFormatting>
  <conditionalFormatting sqref="F394:J394">
    <cfRule type="cellIs" dxfId="87" priority="5" operator="lessThan">
      <formula>0</formula>
    </cfRule>
    <cfRule type="cellIs" dxfId="86" priority="6" operator="greaterThan">
      <formula>0</formula>
    </cfRule>
  </conditionalFormatting>
  <conditionalFormatting sqref="K376">
    <cfRule type="cellIs" dxfId="85" priority="9" operator="lessThan">
      <formula>#REF!</formula>
    </cfRule>
    <cfRule type="cellIs" dxfId="84" priority="10" operator="greaterThan">
      <formula>#REF!</formula>
    </cfRule>
  </conditionalFormatting>
  <conditionalFormatting sqref="K378">
    <cfRule type="cellIs" dxfId="83" priority="3" operator="lessThan">
      <formula>#REF!</formula>
    </cfRule>
    <cfRule type="cellIs" dxfId="82" priority="4" operator="greaterThan">
      <formula>#REF!</formula>
    </cfRule>
  </conditionalFormatting>
  <conditionalFormatting sqref="D376">
    <cfRule type="cellIs" dxfId="81" priority="1" operator="lessThan">
      <formula>$K$378</formula>
    </cfRule>
    <cfRule type="cellIs" dxfId="80" priority="2" operator="greaterThan">
      <formula>$K$378</formula>
    </cfRule>
  </conditionalFormatting>
  <dataValidations count="6">
    <dataValidation type="list" allowBlank="1" showInputMessage="1" showErrorMessage="1" sqref="C248 C256 C264 C272 C280 C288 C296 C304 C312 C320 C328 C336 C344 C352 C360 C368" xr:uid="{AC29EBEC-A4AB-46A2-8800-0381AF2D8EE9}">
      <formula1>$M$252:$M$256</formula1>
    </dataValidation>
    <dataValidation type="list" allowBlank="1" showInputMessage="1" showErrorMessage="1" sqref="C8 C23 C38 C53 C68 C83 C98 C113 C128 C143 C158 C173 C188 C203 C218 C233" xr:uid="{F7ABCD63-D8DC-4CEF-97CD-04FAF8924C6A}">
      <formula1>$M$11:$M$14</formula1>
    </dataValidation>
    <dataValidation type="list" allowBlank="1" showInputMessage="1" showErrorMessage="1" sqref="C16 C31 C46 C61 C76 C91 C106 C121 C136 C151 C166 C181 C196 C211 C226 C241" xr:uid="{FC1EC5C9-FCB7-433E-9180-8478596375D6}">
      <formula1>$M$17:$M$21</formula1>
    </dataValidation>
    <dataValidation type="list" allowBlank="1" showInputMessage="1" showErrorMessage="1" sqref="B16 B31 B46 B61 B76 B91 B106 B121 B136 B151 B166 B181 B196 B211 B226 B241" xr:uid="{DDB1E104-4237-4600-8C83-687AE97A1428}">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2C8CA3E7-FFD4-48A1-BB6D-5ACF4E8594AA}">
      <formula1>"Round Robin, Elimination, Monrad/Compass"</formula1>
    </dataValidation>
    <dataValidation type="list" allowBlank="1" showInputMessage="1" showErrorMessage="1" sqref="E400:J400" xr:uid="{A6A0098F-3450-4273-99BF-BA61B719CD20}">
      <formula1>$P$401:$P$403</formula1>
    </dataValidation>
  </dataValidations>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60987-B39D-4296-8064-E4DC1AC06E6B}">
  <sheetPr codeName="Sheet28">
    <tabColor theme="4" tint="0.79998168889431442"/>
  </sheetPr>
  <dimension ref="A1:AR425"/>
  <sheetViews>
    <sheetView showGridLines="0" zoomScale="90" zoomScaleNormal="90" workbookViewId="0">
      <pane ySplit="6" topLeftCell="A254"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32</v>
      </c>
      <c r="D8" s="35">
        <f>SUM(D9:D15)</f>
        <v>55</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16</v>
      </c>
      <c r="E10" s="5">
        <v>16</v>
      </c>
      <c r="F10" s="5"/>
      <c r="G10" s="5"/>
      <c r="H10" s="5"/>
      <c r="I10" s="5"/>
      <c r="J10" s="5"/>
      <c r="K10" s="12">
        <f t="shared" ref="K10:K255" si="0">SUM(E10:J10)</f>
        <v>16</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16</v>
      </c>
      <c r="E11" s="5">
        <v>16</v>
      </c>
      <c r="F11" s="5"/>
      <c r="G11" s="5"/>
      <c r="H11" s="5"/>
      <c r="I11" s="5"/>
      <c r="J11" s="5"/>
      <c r="K11" s="12">
        <f t="shared" si="0"/>
        <v>16</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16</v>
      </c>
      <c r="E12" s="5"/>
      <c r="F12" s="5">
        <v>16</v>
      </c>
      <c r="G12" s="5"/>
      <c r="H12" s="5"/>
      <c r="I12" s="5"/>
      <c r="J12" s="5"/>
      <c r="K12" s="12">
        <f t="shared" si="0"/>
        <v>16</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v>2</v>
      </c>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32</v>
      </c>
      <c r="D23" s="37">
        <f>SUM(D24:D30)</f>
        <v>55</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16</v>
      </c>
      <c r="E25" s="5">
        <v>16</v>
      </c>
      <c r="F25" s="5"/>
      <c r="G25" s="5"/>
      <c r="H25" s="5"/>
      <c r="I25" s="5"/>
      <c r="J25" s="5"/>
      <c r="K25" s="32">
        <f t="shared" ref="K25:K30" si="1">SUM(E25:J25)</f>
        <v>16</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16</v>
      </c>
      <c r="E26" s="5">
        <v>16</v>
      </c>
      <c r="F26" s="5"/>
      <c r="G26" s="5"/>
      <c r="H26" s="5"/>
      <c r="I26" s="5"/>
      <c r="J26" s="5"/>
      <c r="K26" s="32">
        <f t="shared" si="1"/>
        <v>16</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16</v>
      </c>
      <c r="E27" s="5"/>
      <c r="F27" s="5">
        <v>16</v>
      </c>
      <c r="G27" s="5"/>
      <c r="H27" s="5"/>
      <c r="I27" s="5"/>
      <c r="J27" s="5"/>
      <c r="K27" s="32">
        <f t="shared" si="1"/>
        <v>16</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v>4</v>
      </c>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v>2</v>
      </c>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16</v>
      </c>
      <c r="D248" s="35">
        <f>SUM(D250:D255)</f>
        <v>15</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8</v>
      </c>
      <c r="E252" s="5">
        <v>8</v>
      </c>
      <c r="F252" s="5"/>
      <c r="G252" s="5"/>
      <c r="H252" s="5"/>
      <c r="I252" s="5"/>
      <c r="J252" s="5"/>
      <c r="K252" s="12">
        <f t="shared" si="0"/>
        <v>8</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16</v>
      </c>
      <c r="D256" s="110">
        <f>SUM(D258:D263)</f>
        <v>15</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8</v>
      </c>
      <c r="E260" s="5">
        <v>8</v>
      </c>
      <c r="F260" s="5"/>
      <c r="G260" s="5"/>
      <c r="H260" s="5"/>
      <c r="I260" s="5"/>
      <c r="J260" s="5"/>
      <c r="K260" s="112">
        <f t="shared" si="31"/>
        <v>8</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v>4</v>
      </c>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140</v>
      </c>
      <c r="E376" s="60"/>
      <c r="F376" s="61"/>
      <c r="G376" s="61"/>
      <c r="H376" s="61"/>
      <c r="I376" s="61"/>
      <c r="J376" s="62"/>
      <c r="K376" s="15">
        <f>SUM(K8:K375)</f>
        <v>140</v>
      </c>
      <c r="M376" s="1">
        <v>0</v>
      </c>
      <c r="U376" s="1">
        <v>0</v>
      </c>
      <c r="AC376" s="1">
        <v>0</v>
      </c>
    </row>
    <row r="377" spans="1:36" ht="15.75" thickBot="1" x14ac:dyDescent="0.3"/>
    <row r="378" spans="1:36" ht="15.75" thickBot="1" x14ac:dyDescent="0.3">
      <c r="B378" s="3" t="s">
        <v>110</v>
      </c>
      <c r="D378" s="1"/>
      <c r="E378" s="16">
        <f t="shared" ref="E378:J378" si="46">SUM(E8:E377)</f>
        <v>80</v>
      </c>
      <c r="F378" s="16">
        <f t="shared" si="46"/>
        <v>48</v>
      </c>
      <c r="G378" s="16">
        <f t="shared" si="46"/>
        <v>12</v>
      </c>
      <c r="H378" s="16">
        <f t="shared" si="46"/>
        <v>0</v>
      </c>
      <c r="I378" s="16">
        <f t="shared" si="46"/>
        <v>0</v>
      </c>
      <c r="J378" s="16">
        <f t="shared" si="46"/>
        <v>0</v>
      </c>
      <c r="K378" s="15">
        <f>SUM(E378:J378)</f>
        <v>140</v>
      </c>
    </row>
    <row r="379" spans="1:36" ht="15.75" thickBot="1" x14ac:dyDescent="0.3"/>
    <row r="380" spans="1:36" ht="15.75" thickBot="1" x14ac:dyDescent="0.3">
      <c r="B380" s="3" t="s">
        <v>111</v>
      </c>
      <c r="E380" s="100">
        <f>E378/C381</f>
        <v>11.428571428571429</v>
      </c>
      <c r="F380" s="101">
        <f>F378/C381</f>
        <v>6.8571428571428568</v>
      </c>
      <c r="G380" s="101">
        <f>G378/C381</f>
        <v>1.7142857142857142</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140</v>
      </c>
    </row>
    <row r="385" spans="2:16" ht="6" customHeight="1" thickBot="1" x14ac:dyDescent="0.3"/>
    <row r="386" spans="2:16" ht="15.75" thickBot="1" x14ac:dyDescent="0.3">
      <c r="B386" s="3" t="s">
        <v>114</v>
      </c>
      <c r="D386" s="63">
        <f>C8+C23+C38+C53+C68+C83+C98+C113+C128+C143+C158+C173+C188+C203+C218+C233</f>
        <v>64</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79" priority="7" operator="lessThan">
      <formula>0</formula>
    </cfRule>
    <cfRule type="cellIs" dxfId="78" priority="8" operator="greaterThan">
      <formula>0</formula>
    </cfRule>
  </conditionalFormatting>
  <conditionalFormatting sqref="F394:J394">
    <cfRule type="cellIs" dxfId="77" priority="5" operator="lessThan">
      <formula>0</formula>
    </cfRule>
    <cfRule type="cellIs" dxfId="76" priority="6" operator="greaterThan">
      <formula>0</formula>
    </cfRule>
  </conditionalFormatting>
  <conditionalFormatting sqref="K376">
    <cfRule type="cellIs" dxfId="75" priority="9" operator="lessThan">
      <formula>#REF!</formula>
    </cfRule>
    <cfRule type="cellIs" dxfId="74" priority="10" operator="greaterThan">
      <formula>#REF!</formula>
    </cfRule>
  </conditionalFormatting>
  <conditionalFormatting sqref="K378">
    <cfRule type="cellIs" dxfId="73" priority="3" operator="lessThan">
      <formula>#REF!</formula>
    </cfRule>
    <cfRule type="cellIs" dxfId="72" priority="4" operator="greaterThan">
      <formula>#REF!</formula>
    </cfRule>
  </conditionalFormatting>
  <conditionalFormatting sqref="D376">
    <cfRule type="cellIs" dxfId="71" priority="1" operator="lessThan">
      <formula>$K$378</formula>
    </cfRule>
    <cfRule type="cellIs" dxfId="70" priority="2" operator="greaterThan">
      <formula>$K$378</formula>
    </cfRule>
  </conditionalFormatting>
  <dataValidations count="6">
    <dataValidation type="list" allowBlank="1" showInputMessage="1" showErrorMessage="1" sqref="E400:J400" xr:uid="{DAE0E5D3-96E1-4426-ABA1-190400395F66}">
      <formula1>$P$401:$P$403</formula1>
    </dataValidation>
    <dataValidation type="list" allowBlank="1" showInputMessage="1" showErrorMessage="1" sqref="B8 B256 B23 B38 B53 B68 B83 B98 B113 B128 B143 B158 B173 B188 B203 B218 B233 B264 B280 B272 B288 B296 B304 B312 B320 B328 B336 B344 B352 B360 B368 B248" xr:uid="{CD1A69F2-CEE0-4D76-93DE-B619CA1AD32D}">
      <formula1>"Round Robin, Elimination, Monrad/Compass"</formula1>
    </dataValidation>
    <dataValidation type="list" allowBlank="1" showInputMessage="1" showErrorMessage="1" sqref="B16 B31 B46 B61 B76 B91 B106 B121 B136 B151 B166 B181 B196 B211 B226 B241" xr:uid="{2377491B-A001-4FF6-8ED5-F4D119311BA2}">
      <formula1>"Round Robin, Elimination, Match Play"</formula1>
    </dataValidation>
    <dataValidation type="list" allowBlank="1" showInputMessage="1" showErrorMessage="1" sqref="C16 C31 C46 C61 C76 C91 C106 C121 C136 C151 C166 C181 C196 C211 C226 C241" xr:uid="{9E21D0A7-2861-4416-8288-9DD075EC6BDC}">
      <formula1>$M$17:$M$21</formula1>
    </dataValidation>
    <dataValidation type="list" allowBlank="1" showInputMessage="1" showErrorMessage="1" sqref="C8 C23 C38 C53 C68 C83 C98 C113 C128 C143 C158 C173 C188 C203 C218 C233" xr:uid="{6F3DA9D6-0D5F-49A9-849A-CA3717F21E7A}">
      <formula1>$M$11:$M$14</formula1>
    </dataValidation>
    <dataValidation type="list" allowBlank="1" showInputMessage="1" showErrorMessage="1" sqref="C248 C256 C264 C272 C280 C288 C296 C304 C312 C320 C328 C336 C344 C352 C360 C368" xr:uid="{4654AFE9-0C48-4CCB-97F5-46BAB6748335}">
      <formula1>$M$252:$M$256</formula1>
    </dataValidation>
  </dataValidations>
  <pageMargins left="0.7" right="0.7" top="0.75" bottom="0.75" header="0.3" footer="0.3"/>
  <pageSetup paperSize="9" orientation="portrait"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349FF-A5DC-42F4-9CD2-C37F190C7847}">
  <sheetPr codeName="Sheet29">
    <tabColor theme="4" tint="0.79998168889431442"/>
  </sheetPr>
  <dimension ref="A1:AR425"/>
  <sheetViews>
    <sheetView showGridLines="0" zoomScale="90" zoomScaleNormal="90" workbookViewId="0">
      <pane ySplit="6" topLeftCell="A7" activePane="bottomLeft" state="frozen"/>
      <selection pane="bottomLeft" activeCell="I263" sqref="I26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16</v>
      </c>
      <c r="D8" s="35">
        <f>SUM(D9:D15)</f>
        <v>27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8</v>
      </c>
      <c r="E11" s="5">
        <v>8</v>
      </c>
      <c r="F11" s="5"/>
      <c r="G11" s="5"/>
      <c r="H11" s="5"/>
      <c r="I11" s="5"/>
      <c r="J11" s="5"/>
      <c r="K11" s="12">
        <f t="shared" si="0"/>
        <v>8</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c r="F12" s="5">
        <v>8</v>
      </c>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c r="G13" s="5">
        <v>8</v>
      </c>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c r="I14" s="5">
        <v>2</v>
      </c>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c r="I15" s="5"/>
      <c r="J15" s="5">
        <v>1</v>
      </c>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16</v>
      </c>
      <c r="D23" s="37">
        <f>SUM(D24:D30)</f>
        <v>27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8</v>
      </c>
      <c r="E26" s="5">
        <v>8</v>
      </c>
      <c r="F26" s="5"/>
      <c r="G26" s="5"/>
      <c r="H26" s="5"/>
      <c r="I26" s="5"/>
      <c r="J26" s="5"/>
      <c r="K26" s="32">
        <f t="shared" si="1"/>
        <v>8</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c r="F27" s="5">
        <v>8</v>
      </c>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c r="G28" s="5">
        <v>8</v>
      </c>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c r="I29" s="5">
        <v>2</v>
      </c>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c r="I30" s="5"/>
      <c r="J30" s="5">
        <v>1</v>
      </c>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c r="H253" s="5">
        <v>4</v>
      </c>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c r="H254" s="5">
        <v>2</v>
      </c>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c r="I255" s="5"/>
      <c r="J255" s="5">
        <v>1</v>
      </c>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c r="G261" s="5"/>
      <c r="H261" s="5">
        <v>4</v>
      </c>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c r="H262" s="5">
        <v>2</v>
      </c>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c r="I263" s="5"/>
      <c r="J263" s="5">
        <v>1</v>
      </c>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68</v>
      </c>
      <c r="E376" s="60"/>
      <c r="F376" s="61"/>
      <c r="G376" s="61"/>
      <c r="H376" s="61"/>
      <c r="I376" s="61"/>
      <c r="J376" s="62"/>
      <c r="K376" s="15">
        <f>SUM(K8:K375)</f>
        <v>68</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16</v>
      </c>
      <c r="G378" s="16">
        <f t="shared" si="46"/>
        <v>16</v>
      </c>
      <c r="H378" s="16">
        <f t="shared" si="46"/>
        <v>12</v>
      </c>
      <c r="I378" s="16">
        <f t="shared" si="46"/>
        <v>4</v>
      </c>
      <c r="J378" s="16">
        <f t="shared" si="46"/>
        <v>4</v>
      </c>
      <c r="K378" s="15">
        <f>SUM(E378:J378)</f>
        <v>68</v>
      </c>
    </row>
    <row r="379" spans="1:36" ht="15.75" thickBot="1" x14ac:dyDescent="0.3"/>
    <row r="380" spans="1:36" ht="15.75" thickBot="1" x14ac:dyDescent="0.3">
      <c r="B380" s="3" t="s">
        <v>111</v>
      </c>
      <c r="E380" s="100">
        <f>E378/C381</f>
        <v>2.2857142857142856</v>
      </c>
      <c r="F380" s="101">
        <f>F378/C381</f>
        <v>2.2857142857142856</v>
      </c>
      <c r="G380" s="101">
        <f>G378/C381</f>
        <v>2.2857142857142856</v>
      </c>
      <c r="H380" s="101">
        <f>H378/C381</f>
        <v>1.7142857142857142</v>
      </c>
      <c r="I380" s="101">
        <f>I378/C381</f>
        <v>0.5714285714285714</v>
      </c>
      <c r="J380" s="102">
        <f>J378/C381</f>
        <v>0.5714285714285714</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68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-0.5714285714285714</v>
      </c>
      <c r="J394" s="47">
        <f t="shared" si="52"/>
        <v>-0.5714285714285714</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69" priority="7" operator="lessThan">
      <formula>0</formula>
    </cfRule>
    <cfRule type="cellIs" dxfId="68" priority="8" operator="greaterThan">
      <formula>0</formula>
    </cfRule>
  </conditionalFormatting>
  <conditionalFormatting sqref="F394:J394">
    <cfRule type="cellIs" dxfId="67" priority="5" operator="lessThan">
      <formula>0</formula>
    </cfRule>
    <cfRule type="cellIs" dxfId="66" priority="6" operator="greaterThan">
      <formula>0</formula>
    </cfRule>
  </conditionalFormatting>
  <conditionalFormatting sqref="K376">
    <cfRule type="cellIs" dxfId="65" priority="9" operator="lessThan">
      <formula>#REF!</formula>
    </cfRule>
    <cfRule type="cellIs" dxfId="64" priority="10" operator="greaterThan">
      <formula>#REF!</formula>
    </cfRule>
  </conditionalFormatting>
  <conditionalFormatting sqref="K378">
    <cfRule type="cellIs" dxfId="63" priority="3" operator="lessThan">
      <formula>#REF!</formula>
    </cfRule>
    <cfRule type="cellIs" dxfId="62" priority="4" operator="greaterThan">
      <formula>#REF!</formula>
    </cfRule>
  </conditionalFormatting>
  <conditionalFormatting sqref="D376">
    <cfRule type="cellIs" dxfId="61" priority="1" operator="lessThan">
      <formula>$K$378</formula>
    </cfRule>
    <cfRule type="cellIs" dxfId="60" priority="2" operator="greaterThan">
      <formula>$K$378</formula>
    </cfRule>
  </conditionalFormatting>
  <dataValidations count="6">
    <dataValidation type="list" allowBlank="1" showInputMessage="1" showErrorMessage="1" sqref="E400:J400" xr:uid="{B12C90C1-EEF8-4653-9388-C1129122F9B6}">
      <formula1>$P$401:$P$403</formula1>
    </dataValidation>
    <dataValidation type="list" allowBlank="1" showInputMessage="1" showErrorMessage="1" sqref="B8 B256 B23 B38 B53 B68 B83 B98 B113 B128 B143 B158 B173 B188 B203 B218 B233 B264 B280 B272 B288 B296 B304 B312 B320 B328 B336 B344 B352 B360 B368 B248" xr:uid="{2A359A09-B3F4-4431-BA07-BEDA1F18338F}">
      <formula1>"Round Robin, Elimination, Monrad/Compass"</formula1>
    </dataValidation>
    <dataValidation type="list" allowBlank="1" showInputMessage="1" showErrorMessage="1" sqref="B16 B31 B46 B61 B76 B91 B106 B121 B136 B151 B166 B181 B196 B211 B226 B241" xr:uid="{BFCA5C76-E667-4135-AF2B-6EA206D18B9E}">
      <formula1>"Round Robin, Elimination, Match Play"</formula1>
    </dataValidation>
    <dataValidation type="list" allowBlank="1" showInputMessage="1" showErrorMessage="1" sqref="C16 C31 C46 C61 C76 C91 C106 C121 C136 C151 C166 C181 C196 C211 C226 C241" xr:uid="{3302433E-8A88-4EA3-844A-A7D02A3F19B8}">
      <formula1>$M$17:$M$21</formula1>
    </dataValidation>
    <dataValidation type="list" allowBlank="1" showInputMessage="1" showErrorMessage="1" sqref="C8 C23 C38 C53 C68 C83 C98 C113 C128 C143 C158 C173 C188 C203 C218 C233" xr:uid="{2DEFED6F-7447-4A8A-AB0D-E02C814941C8}">
      <formula1>$M$11:$M$14</formula1>
    </dataValidation>
    <dataValidation type="list" allowBlank="1" showInputMessage="1" showErrorMessage="1" sqref="C248 C256 C264 C272 C280 C288 C296 C304 C312 C320 C328 C336 C344 C352 C360 C368" xr:uid="{260D4832-BAF6-4403-A252-F22F59ED4554}">
      <formula1>$M$252:$M$256</formula1>
    </dataValidation>
  </dataValidations>
  <pageMargins left="0.7" right="0.7" top="0.75" bottom="0.75" header="0.3" footer="0.3"/>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38108-B592-4070-8BED-4816D8FBCD16}">
  <sheetPr codeName="Sheet30">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16</v>
      </c>
      <c r="D8" s="35">
        <f>SUM(D9:D15)</f>
        <v>27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8</v>
      </c>
      <c r="E11" s="5">
        <v>8</v>
      </c>
      <c r="F11" s="5"/>
      <c r="G11" s="5"/>
      <c r="H11" s="5"/>
      <c r="I11" s="5"/>
      <c r="J11" s="5"/>
      <c r="K11" s="12">
        <f t="shared" si="0"/>
        <v>8</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c r="F12" s="5">
        <v>8</v>
      </c>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c r="G13" s="5">
        <v>8</v>
      </c>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v>2</v>
      </c>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c r="I15" s="5">
        <v>1</v>
      </c>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16</v>
      </c>
      <c r="D23" s="37">
        <f>SUM(D24:D30)</f>
        <v>27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8</v>
      </c>
      <c r="E26" s="5">
        <v>8</v>
      </c>
      <c r="F26" s="5"/>
      <c r="G26" s="5"/>
      <c r="H26" s="5"/>
      <c r="I26" s="5"/>
      <c r="J26" s="5"/>
      <c r="K26" s="32">
        <f t="shared" si="1"/>
        <v>8</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c r="F27" s="5">
        <v>8</v>
      </c>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c r="G28" s="5">
        <v>8</v>
      </c>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v>2</v>
      </c>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c r="I30" s="5">
        <v>1</v>
      </c>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c r="G253" s="5"/>
      <c r="H253" s="5">
        <v>4</v>
      </c>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c r="H254" s="5">
        <v>2</v>
      </c>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c r="I255" s="5">
        <v>1</v>
      </c>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c r="F261" s="5"/>
      <c r="G261" s="5"/>
      <c r="H261" s="5">
        <v>4</v>
      </c>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c r="H262" s="5">
        <v>2</v>
      </c>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c r="I263" s="5">
        <v>1</v>
      </c>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68</v>
      </c>
      <c r="E376" s="60"/>
      <c r="F376" s="61"/>
      <c r="G376" s="61"/>
      <c r="H376" s="61"/>
      <c r="I376" s="61"/>
      <c r="J376" s="62"/>
      <c r="K376" s="15">
        <f>SUM(K8:K375)</f>
        <v>68</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16</v>
      </c>
      <c r="G378" s="16">
        <f t="shared" si="46"/>
        <v>16</v>
      </c>
      <c r="H378" s="16">
        <f t="shared" si="46"/>
        <v>16</v>
      </c>
      <c r="I378" s="16">
        <f t="shared" si="46"/>
        <v>4</v>
      </c>
      <c r="J378" s="16">
        <f t="shared" si="46"/>
        <v>0</v>
      </c>
      <c r="K378" s="15">
        <f>SUM(E378:J378)</f>
        <v>68</v>
      </c>
    </row>
    <row r="379" spans="1:36" ht="15.75" thickBot="1" x14ac:dyDescent="0.3"/>
    <row r="380" spans="1:36" ht="15.75" thickBot="1" x14ac:dyDescent="0.3">
      <c r="B380" s="3" t="s">
        <v>111</v>
      </c>
      <c r="E380" s="100">
        <f>E378/C381</f>
        <v>2.2857142857142856</v>
      </c>
      <c r="F380" s="101">
        <f>F378/C381</f>
        <v>2.2857142857142856</v>
      </c>
      <c r="G380" s="101">
        <f>G378/C381</f>
        <v>2.2857142857142856</v>
      </c>
      <c r="H380" s="101">
        <f>H378/C381</f>
        <v>2.2857142857142856</v>
      </c>
      <c r="I380" s="101">
        <f>I378/C381</f>
        <v>0.5714285714285714</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68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-0.5714285714285714</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59" priority="7" operator="lessThan">
      <formula>0</formula>
    </cfRule>
    <cfRule type="cellIs" dxfId="58" priority="8" operator="greaterThan">
      <formula>0</formula>
    </cfRule>
  </conditionalFormatting>
  <conditionalFormatting sqref="F394:J394">
    <cfRule type="cellIs" dxfId="57" priority="5" operator="lessThan">
      <formula>0</formula>
    </cfRule>
    <cfRule type="cellIs" dxfId="56" priority="6" operator="greaterThan">
      <formula>0</formula>
    </cfRule>
  </conditionalFormatting>
  <conditionalFormatting sqref="K376">
    <cfRule type="cellIs" dxfId="55" priority="9" operator="lessThan">
      <formula>#REF!</formula>
    </cfRule>
    <cfRule type="cellIs" dxfId="54" priority="10" operator="greaterThan">
      <formula>#REF!</formula>
    </cfRule>
  </conditionalFormatting>
  <conditionalFormatting sqref="K378">
    <cfRule type="cellIs" dxfId="53" priority="3" operator="lessThan">
      <formula>#REF!</formula>
    </cfRule>
    <cfRule type="cellIs" dxfId="52" priority="4" operator="greaterThan">
      <formula>#REF!</formula>
    </cfRule>
  </conditionalFormatting>
  <conditionalFormatting sqref="D376">
    <cfRule type="cellIs" dxfId="51" priority="1" operator="lessThan">
      <formula>$K$378</formula>
    </cfRule>
    <cfRule type="cellIs" dxfId="50" priority="2" operator="greaterThan">
      <formula>$K$378</formula>
    </cfRule>
  </conditionalFormatting>
  <dataValidations count="6">
    <dataValidation type="list" allowBlank="1" showInputMessage="1" showErrorMessage="1" sqref="C248 C256 C264 C272 C280 C288 C296 C304 C312 C320 C328 C336 C344 C352 C360 C368" xr:uid="{B4F7274C-BA04-4D0C-9F16-D921F8B6B43F}">
      <formula1>$M$252:$M$256</formula1>
    </dataValidation>
    <dataValidation type="list" allowBlank="1" showInputMessage="1" showErrorMessage="1" sqref="C8 C23 C38 C53 C68 C83 C98 C113 C128 C143 C158 C173 C188 C203 C218 C233" xr:uid="{2932B0D5-08AD-4496-B4F0-A5FE439E0F46}">
      <formula1>$M$11:$M$14</formula1>
    </dataValidation>
    <dataValidation type="list" allowBlank="1" showInputMessage="1" showErrorMessage="1" sqref="C16 C31 C46 C61 C76 C91 C106 C121 C136 C151 C166 C181 C196 C211 C226 C241" xr:uid="{82CBC27B-00C4-4A42-8509-7C9C3012D38A}">
      <formula1>$M$17:$M$21</formula1>
    </dataValidation>
    <dataValidation type="list" allowBlank="1" showInputMessage="1" showErrorMessage="1" sqref="B16 B31 B46 B61 B76 B91 B106 B121 B136 B151 B166 B181 B196 B211 B226 B241" xr:uid="{E59C885C-4CA8-40E7-83D0-50BAC5072BF6}">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0CE01F98-2C2A-4BBD-B9C0-AE4CC18448D2}">
      <formula1>"Round Robin, Elimination, Monrad/Compass"</formula1>
    </dataValidation>
    <dataValidation type="list" allowBlank="1" showInputMessage="1" showErrorMessage="1" sqref="E400:J400" xr:uid="{B34B2930-BFC6-45B8-82E9-CD42EACDD30A}">
      <formula1>$P$401:$P$403</formula1>
    </dataValidation>
  </dataValidations>
  <pageMargins left="0.7" right="0.7" top="0.75" bottom="0.75" header="0.3" footer="0.3"/>
  <pageSetup paperSize="9"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7DB80-9261-415C-BF31-550D08AEDEFF}">
  <sheetPr codeName="Sheet31">
    <tabColor theme="4" tint="0.79998168889431442"/>
  </sheetPr>
  <dimension ref="A1:AR425"/>
  <sheetViews>
    <sheetView showGridLines="0" zoomScale="90" zoomScaleNormal="90" workbookViewId="0">
      <pane ySplit="6" topLeftCell="A7" activePane="bottomLeft" state="frozen"/>
      <selection pane="bottomLeft" activeCell="F261" sqref="F261"/>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16</v>
      </c>
      <c r="D8" s="35">
        <f>SUM(D9:D15)</f>
        <v>27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8</v>
      </c>
      <c r="E11" s="5">
        <v>8</v>
      </c>
      <c r="F11" s="5"/>
      <c r="G11" s="5"/>
      <c r="H11" s="5"/>
      <c r="I11" s="5"/>
      <c r="J11" s="5"/>
      <c r="K11" s="12">
        <f t="shared" si="0"/>
        <v>8</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c r="F12" s="5">
        <v>8</v>
      </c>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c r="G13" s="5">
        <v>8</v>
      </c>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c r="G14" s="5"/>
      <c r="H14" s="5">
        <v>2</v>
      </c>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v>1</v>
      </c>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16</v>
      </c>
      <c r="D23" s="37">
        <f>SUM(D24:D30)</f>
        <v>27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8</v>
      </c>
      <c r="E26" s="5">
        <v>8</v>
      </c>
      <c r="F26" s="5"/>
      <c r="G26" s="5"/>
      <c r="H26" s="5"/>
      <c r="I26" s="5"/>
      <c r="J26" s="5"/>
      <c r="K26" s="32">
        <f t="shared" si="1"/>
        <v>8</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c r="F27" s="5">
        <v>8</v>
      </c>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c r="G28" s="5">
        <v>8</v>
      </c>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c r="H29" s="5">
        <v>2</v>
      </c>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v>1</v>
      </c>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c r="F253" s="5">
        <v>4</v>
      </c>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c r="G254" s="5">
        <v>2</v>
      </c>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c r="H255" s="5">
        <v>1</v>
      </c>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v>4</v>
      </c>
      <c r="F261" s="5"/>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c r="G262" s="5">
        <v>2</v>
      </c>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c r="H263" s="5">
        <v>1</v>
      </c>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68</v>
      </c>
      <c r="E376" s="60"/>
      <c r="F376" s="61"/>
      <c r="G376" s="61"/>
      <c r="H376" s="61"/>
      <c r="I376" s="61"/>
      <c r="J376" s="62"/>
      <c r="K376" s="15">
        <f>SUM(K8:K375)</f>
        <v>68</v>
      </c>
      <c r="M376" s="1">
        <v>0</v>
      </c>
      <c r="U376" s="1">
        <v>0</v>
      </c>
      <c r="AC376" s="1">
        <v>0</v>
      </c>
    </row>
    <row r="377" spans="1:36" ht="15.75" thickBot="1" x14ac:dyDescent="0.3"/>
    <row r="378" spans="1:36" ht="15.75" thickBot="1" x14ac:dyDescent="0.3">
      <c r="B378" s="3" t="s">
        <v>110</v>
      </c>
      <c r="D378" s="1"/>
      <c r="E378" s="16">
        <f t="shared" ref="E378:J378" si="46">SUM(E8:E377)</f>
        <v>20</v>
      </c>
      <c r="F378" s="16">
        <f t="shared" si="46"/>
        <v>20</v>
      </c>
      <c r="G378" s="16">
        <f t="shared" si="46"/>
        <v>20</v>
      </c>
      <c r="H378" s="16">
        <f t="shared" si="46"/>
        <v>8</v>
      </c>
      <c r="I378" s="16">
        <f t="shared" si="46"/>
        <v>0</v>
      </c>
      <c r="J378" s="16">
        <f t="shared" si="46"/>
        <v>0</v>
      </c>
      <c r="K378" s="15">
        <f>SUM(E378:J378)</f>
        <v>68</v>
      </c>
    </row>
    <row r="379" spans="1:36" ht="15.75" thickBot="1" x14ac:dyDescent="0.3"/>
    <row r="380" spans="1:36" ht="15.75" thickBot="1" x14ac:dyDescent="0.3">
      <c r="B380" s="3" t="s">
        <v>111</v>
      </c>
      <c r="E380" s="100">
        <f>E378/C381</f>
        <v>2.8571428571428572</v>
      </c>
      <c r="F380" s="101">
        <f>F378/C381</f>
        <v>2.8571428571428572</v>
      </c>
      <c r="G380" s="101">
        <f>G378/C381</f>
        <v>2.8571428571428572</v>
      </c>
      <c r="H380" s="101">
        <f>H378/C381</f>
        <v>1.1428571428571428</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68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49" priority="7" operator="lessThan">
      <formula>0</formula>
    </cfRule>
    <cfRule type="cellIs" dxfId="48" priority="8" operator="greaterThan">
      <formula>0</formula>
    </cfRule>
  </conditionalFormatting>
  <conditionalFormatting sqref="F394:J394">
    <cfRule type="cellIs" dxfId="47" priority="5" operator="lessThan">
      <formula>0</formula>
    </cfRule>
    <cfRule type="cellIs" dxfId="46" priority="6" operator="greaterThan">
      <formula>0</formula>
    </cfRule>
  </conditionalFormatting>
  <conditionalFormatting sqref="K376">
    <cfRule type="cellIs" dxfId="45" priority="9" operator="lessThan">
      <formula>#REF!</formula>
    </cfRule>
    <cfRule type="cellIs" dxfId="44" priority="10" operator="greaterThan">
      <formula>#REF!</formula>
    </cfRule>
  </conditionalFormatting>
  <conditionalFormatting sqref="K378">
    <cfRule type="cellIs" dxfId="43" priority="3" operator="lessThan">
      <formula>#REF!</formula>
    </cfRule>
    <cfRule type="cellIs" dxfId="42" priority="4" operator="greaterThan">
      <formula>#REF!</formula>
    </cfRule>
  </conditionalFormatting>
  <conditionalFormatting sqref="D376">
    <cfRule type="cellIs" dxfId="41" priority="1" operator="lessThan">
      <formula>$K$378</formula>
    </cfRule>
    <cfRule type="cellIs" dxfId="40" priority="2" operator="greaterThan">
      <formula>$K$378</formula>
    </cfRule>
  </conditionalFormatting>
  <dataValidations count="6">
    <dataValidation type="list" allowBlank="1" showInputMessage="1" showErrorMessage="1" sqref="E400:J400" xr:uid="{46EF2DF4-4EC4-4D1E-A1F1-DE7773959168}">
      <formula1>$P$401:$P$403</formula1>
    </dataValidation>
    <dataValidation type="list" allowBlank="1" showInputMessage="1" showErrorMessage="1" sqref="B8 B256 B23 B38 B53 B68 B83 B98 B113 B128 B143 B158 B173 B188 B203 B218 B233 B264 B280 B272 B288 B296 B304 B312 B320 B328 B336 B344 B352 B360 B368 B248" xr:uid="{A9DD7131-D69E-487F-A014-DFFE2017B572}">
      <formula1>"Round Robin, Elimination, Monrad/Compass"</formula1>
    </dataValidation>
    <dataValidation type="list" allowBlank="1" showInputMessage="1" showErrorMessage="1" sqref="B16 B31 B46 B61 B76 B91 B106 B121 B136 B151 B166 B181 B196 B211 B226 B241" xr:uid="{8D2BDDDA-36C6-41F3-A59D-358D881CCAEC}">
      <formula1>"Round Robin, Elimination, Match Play"</formula1>
    </dataValidation>
    <dataValidation type="list" allowBlank="1" showInputMessage="1" showErrorMessage="1" sqref="C16 C31 C46 C61 C76 C91 C106 C121 C136 C151 C166 C181 C196 C211 C226 C241" xr:uid="{C638F7CC-C811-4C34-B072-5BFBEE94D9D5}">
      <formula1>$M$17:$M$21</formula1>
    </dataValidation>
    <dataValidation type="list" allowBlank="1" showInputMessage="1" showErrorMessage="1" sqref="C8 C23 C38 C53 C68 C83 C98 C113 C128 C143 C158 C173 C188 C203 C218 C233" xr:uid="{CC30F41A-8828-4A08-B594-83F591D43F85}">
      <formula1>$M$11:$M$14</formula1>
    </dataValidation>
    <dataValidation type="list" allowBlank="1" showInputMessage="1" showErrorMessage="1" sqref="C248 C256 C264 C272 C280 C288 C296 C304 C312 C320 C328 C336 C344 C352 C360 C368" xr:uid="{7B6C350B-F8FD-479E-B027-F6578D58D2EF}">
      <formula1>$M$252:$M$256</formula1>
    </dataValidation>
  </dataValidations>
  <pageMargins left="0.7" right="0.7" top="0.75" bottom="0.75" header="0.3" footer="0.3"/>
  <pageSetup paperSize="9" orientation="portrait"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56CEB-2093-494A-9F2F-96521D820785}">
  <sheetPr codeName="Sheet32">
    <tabColor theme="4" tint="0.79998168889431442"/>
  </sheetPr>
  <dimension ref="A1:AR425"/>
  <sheetViews>
    <sheetView showGridLines="0" zoomScale="90" zoomScaleNormal="90" workbookViewId="0">
      <pane ySplit="6" topLeftCell="A7" activePane="bottomLeft" state="frozen"/>
      <selection pane="bottomLeft" activeCell="E27" sqref="E27"/>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16</v>
      </c>
      <c r="D8" s="35">
        <f>SUM(D9:D15)</f>
        <v>27</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8</v>
      </c>
      <c r="E11" s="5">
        <v>8</v>
      </c>
      <c r="F11" s="5"/>
      <c r="G11" s="5"/>
      <c r="H11" s="5"/>
      <c r="I11" s="5"/>
      <c r="J11" s="5"/>
      <c r="K11" s="12">
        <f t="shared" si="0"/>
        <v>8</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8</v>
      </c>
      <c r="E12" s="5">
        <v>8</v>
      </c>
      <c r="F12" s="5"/>
      <c r="G12" s="5"/>
      <c r="H12" s="5"/>
      <c r="I12" s="5"/>
      <c r="J12" s="5"/>
      <c r="K12" s="12">
        <f t="shared" si="0"/>
        <v>8</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8</v>
      </c>
      <c r="E13" s="5"/>
      <c r="F13" s="5">
        <v>8</v>
      </c>
      <c r="G13" s="5"/>
      <c r="H13" s="5"/>
      <c r="I13" s="5"/>
      <c r="J13" s="5"/>
      <c r="K13" s="12">
        <f t="shared" si="0"/>
        <v>8</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2</v>
      </c>
      <c r="E14" s="5"/>
      <c r="F14" s="5">
        <v>2</v>
      </c>
      <c r="G14" s="5"/>
      <c r="H14" s="5"/>
      <c r="I14" s="5"/>
      <c r="J14" s="5"/>
      <c r="K14" s="12">
        <f t="shared" si="0"/>
        <v>2</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16</v>
      </c>
      <c r="D23" s="37">
        <f>SUM(D24:D30)</f>
        <v>27</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8</v>
      </c>
      <c r="E26" s="5">
        <v>8</v>
      </c>
      <c r="F26" s="5"/>
      <c r="G26" s="5"/>
      <c r="H26" s="5"/>
      <c r="I26" s="5"/>
      <c r="J26" s="5"/>
      <c r="K26" s="32">
        <f t="shared" si="1"/>
        <v>8</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8</v>
      </c>
      <c r="E27" s="5"/>
      <c r="F27" s="5">
        <v>8</v>
      </c>
      <c r="G27" s="5"/>
      <c r="H27" s="5"/>
      <c r="I27" s="5"/>
      <c r="J27" s="5"/>
      <c r="K27" s="32">
        <f t="shared" si="1"/>
        <v>8</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8</v>
      </c>
      <c r="E28" s="5"/>
      <c r="F28" s="5">
        <v>8</v>
      </c>
      <c r="G28" s="5"/>
      <c r="H28" s="5"/>
      <c r="I28" s="5"/>
      <c r="J28" s="5"/>
      <c r="K28" s="32">
        <f t="shared" si="1"/>
        <v>8</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2</v>
      </c>
      <c r="E29" s="5"/>
      <c r="F29" s="5"/>
      <c r="G29" s="5">
        <v>2</v>
      </c>
      <c r="H29" s="5"/>
      <c r="I29" s="5"/>
      <c r="J29" s="5"/>
      <c r="K29" s="32">
        <f t="shared" si="1"/>
        <v>2</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8</v>
      </c>
      <c r="D248" s="35">
        <f>SUM(D250:D255)</f>
        <v>7</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4</v>
      </c>
      <c r="E253" s="5">
        <v>4</v>
      </c>
      <c r="F253" s="5"/>
      <c r="G253" s="5"/>
      <c r="H253" s="5"/>
      <c r="I253" s="5"/>
      <c r="J253" s="5"/>
      <c r="K253" s="12">
        <f t="shared" si="0"/>
        <v>4</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8</v>
      </c>
      <c r="D256" s="110">
        <f>SUM(D258:D263)</f>
        <v>7</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4</v>
      </c>
      <c r="E261" s="5">
        <v>4</v>
      </c>
      <c r="F261" s="5"/>
      <c r="G261" s="5"/>
      <c r="H261" s="5"/>
      <c r="I261" s="5"/>
      <c r="J261" s="5"/>
      <c r="K261" s="112">
        <f t="shared" si="31"/>
        <v>4</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68</v>
      </c>
      <c r="E376" s="60"/>
      <c r="F376" s="61"/>
      <c r="G376" s="61"/>
      <c r="H376" s="61"/>
      <c r="I376" s="61"/>
      <c r="J376" s="62"/>
      <c r="K376" s="15">
        <f>SUM(K8:K375)</f>
        <v>68</v>
      </c>
      <c r="M376" s="1">
        <v>0</v>
      </c>
      <c r="U376" s="1">
        <v>0</v>
      </c>
      <c r="AC376" s="1">
        <v>0</v>
      </c>
    </row>
    <row r="377" spans="1:36" ht="15.75" thickBot="1" x14ac:dyDescent="0.3"/>
    <row r="378" spans="1:36" ht="15.75" thickBot="1" x14ac:dyDescent="0.3">
      <c r="B378" s="3" t="s">
        <v>110</v>
      </c>
      <c r="D378" s="1"/>
      <c r="E378" s="16">
        <f t="shared" ref="E378:J378" si="46">SUM(E8:E377)</f>
        <v>32</v>
      </c>
      <c r="F378" s="16">
        <f t="shared" si="46"/>
        <v>30</v>
      </c>
      <c r="G378" s="16">
        <f t="shared" si="46"/>
        <v>6</v>
      </c>
      <c r="H378" s="16">
        <f t="shared" si="46"/>
        <v>0</v>
      </c>
      <c r="I378" s="16">
        <f t="shared" si="46"/>
        <v>0</v>
      </c>
      <c r="J378" s="16">
        <f t="shared" si="46"/>
        <v>0</v>
      </c>
      <c r="K378" s="15">
        <f>SUM(E378:J378)</f>
        <v>68</v>
      </c>
    </row>
    <row r="379" spans="1:36" ht="15.75" thickBot="1" x14ac:dyDescent="0.3"/>
    <row r="380" spans="1:36" ht="15.75" thickBot="1" x14ac:dyDescent="0.3">
      <c r="B380" s="3" t="s">
        <v>111</v>
      </c>
      <c r="E380" s="100">
        <f>E378/C381</f>
        <v>4.5714285714285712</v>
      </c>
      <c r="F380" s="101">
        <f>F378/C381</f>
        <v>4.2857142857142856</v>
      </c>
      <c r="G380" s="101">
        <f>G378/C381</f>
        <v>0.8571428571428571</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68</v>
      </c>
    </row>
    <row r="385" spans="2:16" ht="6" customHeight="1" thickBot="1" x14ac:dyDescent="0.3"/>
    <row r="386" spans="2:16" ht="15.75" thickBot="1" x14ac:dyDescent="0.3">
      <c r="B386" s="3" t="s">
        <v>114</v>
      </c>
      <c r="D386" s="63">
        <f>C8+C23+C38+C53+C68+C83+C98+C113+C128+C143+C158+C173+C188+C203+C218+C233</f>
        <v>32</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39" priority="7" operator="lessThan">
      <formula>0</formula>
    </cfRule>
    <cfRule type="cellIs" dxfId="38" priority="8" operator="greaterThan">
      <formula>0</formula>
    </cfRule>
  </conditionalFormatting>
  <conditionalFormatting sqref="F394:J394">
    <cfRule type="cellIs" dxfId="37" priority="5" operator="lessThan">
      <formula>0</formula>
    </cfRule>
    <cfRule type="cellIs" dxfId="36" priority="6" operator="greaterThan">
      <formula>0</formula>
    </cfRule>
  </conditionalFormatting>
  <conditionalFormatting sqref="K376">
    <cfRule type="cellIs" dxfId="35" priority="9" operator="lessThan">
      <formula>#REF!</formula>
    </cfRule>
    <cfRule type="cellIs" dxfId="34" priority="10" operator="greaterThan">
      <formula>#REF!</formula>
    </cfRule>
  </conditionalFormatting>
  <conditionalFormatting sqref="K378">
    <cfRule type="cellIs" dxfId="33" priority="3" operator="lessThan">
      <formula>#REF!</formula>
    </cfRule>
    <cfRule type="cellIs" dxfId="32" priority="4" operator="greaterThan">
      <formula>#REF!</formula>
    </cfRule>
  </conditionalFormatting>
  <conditionalFormatting sqref="D376">
    <cfRule type="cellIs" dxfId="31" priority="1" operator="lessThan">
      <formula>$K$378</formula>
    </cfRule>
    <cfRule type="cellIs" dxfId="30" priority="2" operator="greaterThan">
      <formula>$K$378</formula>
    </cfRule>
  </conditionalFormatting>
  <dataValidations count="6">
    <dataValidation type="list" allowBlank="1" showInputMessage="1" showErrorMessage="1" sqref="C248 C256 C264 C272 C280 C288 C296 C304 C312 C320 C328 C336 C344 C352 C360 C368" xr:uid="{054A03EA-251A-4302-9D75-F5C4C6FBA89A}">
      <formula1>$M$252:$M$256</formula1>
    </dataValidation>
    <dataValidation type="list" allowBlank="1" showInputMessage="1" showErrorMessage="1" sqref="C8 C23 C38 C53 C68 C83 C98 C113 C128 C143 C158 C173 C188 C203 C218 C233" xr:uid="{EB4BD2F4-13DB-403D-91F3-789848016838}">
      <formula1>$M$11:$M$14</formula1>
    </dataValidation>
    <dataValidation type="list" allowBlank="1" showInputMessage="1" showErrorMessage="1" sqref="C16 C31 C46 C61 C76 C91 C106 C121 C136 C151 C166 C181 C196 C211 C226 C241" xr:uid="{AA978B11-B777-41DD-8373-8ED2F2FE7B7A}">
      <formula1>$M$17:$M$21</formula1>
    </dataValidation>
    <dataValidation type="list" allowBlank="1" showInputMessage="1" showErrorMessage="1" sqref="B16 B31 B46 B61 B76 B91 B106 B121 B136 B151 B166 B181 B196 B211 B226 B241" xr:uid="{4E1F3BAD-07C0-4173-8C0D-DA718D7EFD79}">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380FF06A-564C-4189-9390-AF14DB1BF99D}">
      <formula1>"Round Robin, Elimination, Monrad/Compass"</formula1>
    </dataValidation>
    <dataValidation type="list" allowBlank="1" showInputMessage="1" showErrorMessage="1" sqref="E400:J400" xr:uid="{D2F738F7-16C3-432A-967B-5C49A1B6C1AC}">
      <formula1>$P$401:$P$403</formula1>
    </dataValidation>
  </dataValidations>
  <pageMargins left="0.7" right="0.7" top="0.75" bottom="0.75" header="0.3" footer="0.3"/>
  <pageSetup paperSize="9" orientation="portrait"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A7E58-E919-49C5-A5D2-032EC08C058F}">
  <sheetPr codeName="Sheet33">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8</v>
      </c>
      <c r="D8" s="35">
        <f>SUM(D9:D15)</f>
        <v>13</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4</v>
      </c>
      <c r="E12" s="5">
        <v>4</v>
      </c>
      <c r="F12" s="5"/>
      <c r="G12" s="5"/>
      <c r="H12" s="5"/>
      <c r="I12" s="5"/>
      <c r="J12" s="5"/>
      <c r="K12" s="12">
        <f t="shared" si="0"/>
        <v>4</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c r="F13" s="5">
        <v>4</v>
      </c>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4</v>
      </c>
      <c r="E14" s="5"/>
      <c r="F14" s="5"/>
      <c r="G14" s="5">
        <v>4</v>
      </c>
      <c r="H14" s="5"/>
      <c r="I14" s="5"/>
      <c r="J14" s="5"/>
      <c r="K14" s="12">
        <f t="shared" si="0"/>
        <v>4</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c r="H15" s="5">
        <v>1</v>
      </c>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8</v>
      </c>
      <c r="D23" s="37">
        <f>SUM(D24:D30)</f>
        <v>13</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4</v>
      </c>
      <c r="E27" s="5">
        <v>4</v>
      </c>
      <c r="F27" s="5"/>
      <c r="G27" s="5"/>
      <c r="H27" s="5"/>
      <c r="I27" s="5"/>
      <c r="J27" s="5"/>
      <c r="K27" s="32">
        <f t="shared" si="1"/>
        <v>4</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c r="F28" s="5">
        <v>4</v>
      </c>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4</v>
      </c>
      <c r="E29" s="5"/>
      <c r="F29" s="5"/>
      <c r="G29" s="5">
        <v>4</v>
      </c>
      <c r="H29" s="5"/>
      <c r="I29" s="5"/>
      <c r="J29" s="5"/>
      <c r="K29" s="32">
        <f t="shared" si="1"/>
        <v>4</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c r="H30" s="5">
        <v>1</v>
      </c>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32</v>
      </c>
      <c r="E376" s="60"/>
      <c r="F376" s="61"/>
      <c r="G376" s="61"/>
      <c r="H376" s="61"/>
      <c r="I376" s="61"/>
      <c r="J376" s="62"/>
      <c r="K376" s="15">
        <f>SUM(K8:K375)</f>
        <v>32</v>
      </c>
      <c r="M376" s="1">
        <v>0</v>
      </c>
      <c r="U376" s="1">
        <v>0</v>
      </c>
      <c r="AC376" s="1">
        <v>0</v>
      </c>
    </row>
    <row r="377" spans="1:36" ht="15.75" thickBot="1" x14ac:dyDescent="0.3"/>
    <row r="378" spans="1:36" ht="15.75" thickBot="1" x14ac:dyDescent="0.3">
      <c r="B378" s="3" t="s">
        <v>110</v>
      </c>
      <c r="D378" s="1"/>
      <c r="E378" s="16">
        <f t="shared" ref="E378:J378" si="46">SUM(E8:E377)</f>
        <v>8</v>
      </c>
      <c r="F378" s="16">
        <f t="shared" si="46"/>
        <v>12</v>
      </c>
      <c r="G378" s="16">
        <f t="shared" si="46"/>
        <v>10</v>
      </c>
      <c r="H378" s="16">
        <f t="shared" si="46"/>
        <v>2</v>
      </c>
      <c r="I378" s="16">
        <f t="shared" si="46"/>
        <v>0</v>
      </c>
      <c r="J378" s="16">
        <f t="shared" si="46"/>
        <v>0</v>
      </c>
      <c r="K378" s="15">
        <f>SUM(E378:J378)</f>
        <v>32</v>
      </c>
    </row>
    <row r="379" spans="1:36" ht="15.75" thickBot="1" x14ac:dyDescent="0.3"/>
    <row r="380" spans="1:36" ht="15.75" thickBot="1" x14ac:dyDescent="0.3">
      <c r="B380" s="3" t="s">
        <v>111</v>
      </c>
      <c r="E380" s="100">
        <f>E378/C381</f>
        <v>1.1428571428571428</v>
      </c>
      <c r="F380" s="101">
        <f>F378/C381</f>
        <v>1.7142857142857142</v>
      </c>
      <c r="G380" s="101">
        <f>G378/C381</f>
        <v>1.4285714285714286</v>
      </c>
      <c r="H380" s="101">
        <f>H378/C381</f>
        <v>0.2857142857142857</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32</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29" priority="7" operator="lessThan">
      <formula>0</formula>
    </cfRule>
    <cfRule type="cellIs" dxfId="28" priority="8" operator="greaterThan">
      <formula>0</formula>
    </cfRule>
  </conditionalFormatting>
  <conditionalFormatting sqref="F394:J394">
    <cfRule type="cellIs" dxfId="27" priority="5" operator="lessThan">
      <formula>0</formula>
    </cfRule>
    <cfRule type="cellIs" dxfId="26" priority="6" operator="greaterThan">
      <formula>0</formula>
    </cfRule>
  </conditionalFormatting>
  <conditionalFormatting sqref="K376">
    <cfRule type="cellIs" dxfId="25" priority="9" operator="lessThan">
      <formula>#REF!</formula>
    </cfRule>
    <cfRule type="cellIs" dxfId="24" priority="10" operator="greaterThan">
      <formula>#REF!</formula>
    </cfRule>
  </conditionalFormatting>
  <conditionalFormatting sqref="K378">
    <cfRule type="cellIs" dxfId="23" priority="3" operator="lessThan">
      <formula>#REF!</formula>
    </cfRule>
    <cfRule type="cellIs" dxfId="22" priority="4" operator="greaterThan">
      <formula>#REF!</formula>
    </cfRule>
  </conditionalFormatting>
  <conditionalFormatting sqref="D376">
    <cfRule type="cellIs" dxfId="21" priority="1" operator="lessThan">
      <formula>$K$378</formula>
    </cfRule>
    <cfRule type="cellIs" dxfId="20" priority="2" operator="greaterThan">
      <formula>$K$378</formula>
    </cfRule>
  </conditionalFormatting>
  <dataValidations count="6">
    <dataValidation type="list" allowBlank="1" showInputMessage="1" showErrorMessage="1" sqref="C248 C256 C264 C272 C280 C288 C296 C304 C312 C320 C328 C336 C344 C352 C360 C368" xr:uid="{797A1557-44AD-4F74-8B64-657DA2C75656}">
      <formula1>$M$252:$M$256</formula1>
    </dataValidation>
    <dataValidation type="list" allowBlank="1" showInputMessage="1" showErrorMessage="1" sqref="C8 C23 C38 C53 C68 C83 C98 C113 C128 C143 C158 C173 C188 C203 C218 C233" xr:uid="{8CDDBD37-C2D1-4E83-9047-4ED939DDB939}">
      <formula1>$M$11:$M$14</formula1>
    </dataValidation>
    <dataValidation type="list" allowBlank="1" showInputMessage="1" showErrorMessage="1" sqref="C16 C31 C46 C61 C76 C91 C106 C121 C136 C151 C166 C181 C196 C211 C226 C241" xr:uid="{CD973912-51D2-4F6F-8DED-E70DCEB5389D}">
      <formula1>$M$17:$M$21</formula1>
    </dataValidation>
    <dataValidation type="list" allowBlank="1" showInputMessage="1" showErrorMessage="1" sqref="B16 B31 B46 B61 B76 B91 B106 B121 B136 B151 B166 B181 B196 B211 B226 B241" xr:uid="{6D6F1B54-9D76-4403-B494-7B69F30960FD}">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87D3F999-CBD0-4835-870A-A89D9C84AF72}">
      <formula1>"Round Robin, Elimination, Monrad/Compass"</formula1>
    </dataValidation>
    <dataValidation type="list" allowBlank="1" showInputMessage="1" showErrorMessage="1" sqref="E400:J400" xr:uid="{A3E0329E-1A7E-4BF4-8C28-E97D37BA5643}">
      <formula1>$P$401:$P$403</formula1>
    </dataValidation>
  </dataValidations>
  <pageMargins left="0.7" right="0.7" top="0.75" bottom="0.75" header="0.3" footer="0.3"/>
  <pageSetup paperSize="9"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E693F-7359-413A-BD37-0C56B6057644}">
  <sheetPr codeName="Sheet34">
    <tabColor theme="4" tint="0.79998168889431442"/>
  </sheetPr>
  <dimension ref="A1:AR425"/>
  <sheetViews>
    <sheetView showGridLines="0" zoomScale="90" zoomScaleNormal="90" workbookViewId="0">
      <pane ySplit="6" topLeftCell="A7" activePane="bottomLeft" state="frozen"/>
      <selection pane="bottomLeft" activeCell="C53" sqref="C53"/>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8</v>
      </c>
      <c r="D8" s="35">
        <f>SUM(D9:D15)</f>
        <v>13</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4</v>
      </c>
      <c r="E12" s="5">
        <v>4</v>
      </c>
      <c r="F12" s="5"/>
      <c r="G12" s="5"/>
      <c r="H12" s="5"/>
      <c r="I12" s="5"/>
      <c r="J12" s="5"/>
      <c r="K12" s="12">
        <f t="shared" si="0"/>
        <v>4</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4</v>
      </c>
      <c r="E14" s="5"/>
      <c r="F14" s="5">
        <v>4</v>
      </c>
      <c r="G14" s="5"/>
      <c r="H14" s="5"/>
      <c r="I14" s="5"/>
      <c r="J14" s="5"/>
      <c r="K14" s="12">
        <f t="shared" si="0"/>
        <v>4</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c r="G15" s="5">
        <v>1</v>
      </c>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8</v>
      </c>
      <c r="D23" s="37">
        <f>SUM(D24:D30)</f>
        <v>13</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4</v>
      </c>
      <c r="E27" s="5">
        <v>4</v>
      </c>
      <c r="F27" s="5"/>
      <c r="G27" s="5"/>
      <c r="H27" s="5"/>
      <c r="I27" s="5"/>
      <c r="J27" s="5"/>
      <c r="K27" s="32">
        <f t="shared" si="1"/>
        <v>4</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4</v>
      </c>
      <c r="E29" s="5"/>
      <c r="F29" s="5">
        <v>4</v>
      </c>
      <c r="G29" s="5"/>
      <c r="H29" s="5"/>
      <c r="I29" s="5"/>
      <c r="J29" s="5"/>
      <c r="K29" s="32">
        <f t="shared" si="1"/>
        <v>4</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c r="G30" s="5">
        <v>1</v>
      </c>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c r="F254" s="5">
        <v>2</v>
      </c>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c r="G255" s="5">
        <v>1</v>
      </c>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c r="F262" s="5">
        <v>2</v>
      </c>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c r="G263" s="5">
        <v>1</v>
      </c>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32</v>
      </c>
      <c r="E376" s="60"/>
      <c r="F376" s="61"/>
      <c r="G376" s="61"/>
      <c r="H376" s="61"/>
      <c r="I376" s="61"/>
      <c r="J376" s="62"/>
      <c r="K376" s="15">
        <f>SUM(K8:K375)</f>
        <v>32</v>
      </c>
      <c r="M376" s="1">
        <v>0</v>
      </c>
      <c r="U376" s="1">
        <v>0</v>
      </c>
      <c r="AC376" s="1">
        <v>0</v>
      </c>
    </row>
    <row r="377" spans="1:36" ht="15.75" thickBot="1" x14ac:dyDescent="0.3"/>
    <row r="378" spans="1:36" ht="15.75" thickBot="1" x14ac:dyDescent="0.3">
      <c r="B378" s="3" t="s">
        <v>110</v>
      </c>
      <c r="D378" s="1"/>
      <c r="E378" s="16">
        <f t="shared" ref="E378:J378" si="46">SUM(E8:E377)</f>
        <v>16</v>
      </c>
      <c r="F378" s="16">
        <f t="shared" si="46"/>
        <v>12</v>
      </c>
      <c r="G378" s="16">
        <f t="shared" si="46"/>
        <v>4</v>
      </c>
      <c r="H378" s="16">
        <f t="shared" si="46"/>
        <v>0</v>
      </c>
      <c r="I378" s="16">
        <f t="shared" si="46"/>
        <v>0</v>
      </c>
      <c r="J378" s="16">
        <f t="shared" si="46"/>
        <v>0</v>
      </c>
      <c r="K378" s="15">
        <f>SUM(E378:J378)</f>
        <v>32</v>
      </c>
    </row>
    <row r="379" spans="1:36" ht="15.75" thickBot="1" x14ac:dyDescent="0.3"/>
    <row r="380" spans="1:36" ht="15.75" thickBot="1" x14ac:dyDescent="0.3">
      <c r="B380" s="3" t="s">
        <v>111</v>
      </c>
      <c r="E380" s="100">
        <f>E378/C381</f>
        <v>2.2857142857142856</v>
      </c>
      <c r="F380" s="101">
        <f>F378/C381</f>
        <v>1.7142857142857142</v>
      </c>
      <c r="G380" s="101">
        <f>G378/C381</f>
        <v>0.5714285714285714</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32</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19" priority="7" operator="lessThan">
      <formula>0</formula>
    </cfRule>
    <cfRule type="cellIs" dxfId="18" priority="8" operator="greaterThan">
      <formula>0</formula>
    </cfRule>
  </conditionalFormatting>
  <conditionalFormatting sqref="F394:J394">
    <cfRule type="cellIs" dxfId="17" priority="5" operator="lessThan">
      <formula>0</formula>
    </cfRule>
    <cfRule type="cellIs" dxfId="16" priority="6" operator="greaterThan">
      <formula>0</formula>
    </cfRule>
  </conditionalFormatting>
  <conditionalFormatting sqref="K376">
    <cfRule type="cellIs" dxfId="15" priority="9" operator="lessThan">
      <formula>#REF!</formula>
    </cfRule>
    <cfRule type="cellIs" dxfId="14" priority="10" operator="greaterThan">
      <formula>#REF!</formula>
    </cfRule>
  </conditionalFormatting>
  <conditionalFormatting sqref="K378">
    <cfRule type="cellIs" dxfId="13" priority="3" operator="lessThan">
      <formula>#REF!</formula>
    </cfRule>
    <cfRule type="cellIs" dxfId="12" priority="4" operator="greaterThan">
      <formula>#REF!</formula>
    </cfRule>
  </conditionalFormatting>
  <conditionalFormatting sqref="D376">
    <cfRule type="cellIs" dxfId="11" priority="1" operator="lessThan">
      <formula>$K$378</formula>
    </cfRule>
    <cfRule type="cellIs" dxfId="10" priority="2" operator="greaterThan">
      <formula>$K$378</formula>
    </cfRule>
  </conditionalFormatting>
  <dataValidations count="6">
    <dataValidation type="list" allowBlank="1" showInputMessage="1" showErrorMessage="1" sqref="E400:J400" xr:uid="{52128BC8-9B38-4B08-A905-ABC2ACFF0233}">
      <formula1>$P$401:$P$403</formula1>
    </dataValidation>
    <dataValidation type="list" allowBlank="1" showInputMessage="1" showErrorMessage="1" sqref="B8 B256 B23 B38 B53 B68 B83 B98 B113 B128 B143 B158 B173 B188 B203 B218 B233 B264 B280 B272 B288 B296 B304 B312 B320 B328 B336 B344 B352 B360 B368 B248" xr:uid="{2F749DA7-05B5-4D01-B339-622A4D2F58FA}">
      <formula1>"Round Robin, Elimination, Monrad/Compass"</formula1>
    </dataValidation>
    <dataValidation type="list" allowBlank="1" showInputMessage="1" showErrorMessage="1" sqref="B16 B31 B46 B61 B76 B91 B106 B121 B136 B151 B166 B181 B196 B211 B226 B241" xr:uid="{8DDA1965-F5E9-468E-9D5B-4E069EF9068E}">
      <formula1>"Round Robin, Elimination, Match Play"</formula1>
    </dataValidation>
    <dataValidation type="list" allowBlank="1" showInputMessage="1" showErrorMessage="1" sqref="C16 C31 C46 C61 C76 C91 C106 C121 C136 C151 C166 C181 C196 C211 C226 C241" xr:uid="{BE512B12-D6C3-4953-BB15-3C34DA3DFC02}">
      <formula1>$M$17:$M$21</formula1>
    </dataValidation>
    <dataValidation type="list" allowBlank="1" showInputMessage="1" showErrorMessage="1" sqref="C8 C23 C38 C53 C68 C83 C98 C113 C128 C143 C158 C173 C188 C203 C218 C233" xr:uid="{E94E8A3F-779B-4E5C-951F-D5185C38745F}">
      <formula1>$M$11:$M$14</formula1>
    </dataValidation>
    <dataValidation type="list" allowBlank="1" showInputMessage="1" showErrorMessage="1" sqref="C248 C256 C264 C272 C280 C288 C296 C304 C312 C320 C328 C336 C344 C352 C360 C368" xr:uid="{0FD3CC46-780B-4A43-A758-ED019881ABF4}">
      <formula1>$M$252:$M$256</formula1>
    </dataValidation>
  </dataValidations>
  <pageMargins left="0.7" right="0.7" top="0.75" bottom="0.75" header="0.3" footer="0.3"/>
  <pageSetup paperSize="9" orientation="portrait"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6ECE0-D0FE-47B5-BC6A-1845892B55FE}">
  <sheetPr codeName="Sheet35">
    <tabColor theme="4" tint="0.79998168889431442"/>
  </sheetPr>
  <dimension ref="A1:AR425"/>
  <sheetViews>
    <sheetView showGridLines="0" zoomScale="90" zoomScaleNormal="90" workbookViewId="0">
      <pane ySplit="6" topLeftCell="A7" activePane="bottomLeft" state="frozen"/>
      <selection pane="bottomLeft" activeCell="C264" sqref="C264"/>
    </sheetView>
  </sheetViews>
  <sheetFormatPr defaultColWidth="9.140625" defaultRowHeight="15" outlineLevelRow="1" x14ac:dyDescent="0.25"/>
  <cols>
    <col min="1" max="1" width="14.85546875" style="1" bestFit="1" customWidth="1"/>
    <col min="2" max="2" width="24" style="1" customWidth="1"/>
    <col min="3" max="3" width="11.5703125" style="2" bestFit="1" customWidth="1"/>
    <col min="4" max="4" width="13.42578125" style="47" customWidth="1"/>
    <col min="5" max="5" width="9.140625" style="1" customWidth="1"/>
    <col min="6" max="8" width="9.140625" style="1"/>
    <col min="9" max="10" width="9.140625" style="1" customWidth="1"/>
    <col min="11" max="11" width="9.140625" style="1"/>
    <col min="12" max="12" width="3.42578125" style="1" customWidth="1"/>
    <col min="13" max="15" width="9.140625" style="1" hidden="1" customWidth="1"/>
    <col min="16" max="16" width="11.5703125" style="1" hidden="1" customWidth="1"/>
    <col min="17" max="37" width="9.140625" style="1" hidden="1" customWidth="1"/>
    <col min="38" max="38" width="0" style="1" hidden="1" customWidth="1"/>
    <col min="39" max="16384" width="9.140625" style="1"/>
  </cols>
  <sheetData>
    <row r="1" spans="1:44" hidden="1" x14ac:dyDescent="0.25"/>
    <row r="2" spans="1:44" ht="19.5" thickBot="1" x14ac:dyDescent="0.35">
      <c r="C2" s="8"/>
      <c r="D2" s="9" t="s">
        <v>56</v>
      </c>
      <c r="E2" s="9"/>
      <c r="F2" s="9"/>
      <c r="G2" s="9"/>
      <c r="H2" s="9"/>
      <c r="I2" s="9"/>
      <c r="J2" s="9"/>
      <c r="K2" s="9"/>
    </row>
    <row r="3" spans="1:44" x14ac:dyDescent="0.25">
      <c r="B3" s="50"/>
      <c r="C3" s="51"/>
      <c r="D3" s="144" t="s">
        <v>57</v>
      </c>
      <c r="E3" s="145"/>
      <c r="F3" s="145"/>
      <c r="G3" s="145"/>
      <c r="H3" s="145"/>
      <c r="I3" s="145"/>
      <c r="J3" s="145"/>
      <c r="K3" s="146"/>
    </row>
    <row r="4" spans="1:44" ht="15.75" thickBot="1" x14ac:dyDescent="0.3">
      <c r="B4" s="50"/>
      <c r="C4" s="51"/>
      <c r="D4" s="147"/>
      <c r="E4" s="148"/>
      <c r="F4" s="148"/>
      <c r="G4" s="148"/>
      <c r="H4" s="148"/>
      <c r="I4" s="148"/>
      <c r="J4" s="148"/>
      <c r="K4" s="149"/>
    </row>
    <row r="6" spans="1:44" ht="15.75" thickBot="1" x14ac:dyDescent="0.3">
      <c r="A6" s="10"/>
      <c r="B6" s="10" t="s">
        <v>58</v>
      </c>
      <c r="C6" s="2" t="s">
        <v>59</v>
      </c>
      <c r="D6" s="2" t="s">
        <v>60</v>
      </c>
      <c r="E6" s="2" t="s">
        <v>61</v>
      </c>
      <c r="F6" s="2" t="s">
        <v>62</v>
      </c>
      <c r="G6" s="2" t="s">
        <v>63</v>
      </c>
      <c r="H6" s="2" t="s">
        <v>64</v>
      </c>
      <c r="I6" s="2" t="s">
        <v>65</v>
      </c>
      <c r="J6" s="2" t="s">
        <v>66</v>
      </c>
      <c r="K6" s="2" t="s">
        <v>67</v>
      </c>
      <c r="N6" s="2">
        <v>2</v>
      </c>
      <c r="O6" s="2">
        <v>3</v>
      </c>
      <c r="P6" s="2">
        <v>4</v>
      </c>
      <c r="Q6" s="2">
        <v>5</v>
      </c>
    </row>
    <row r="7" spans="1:44" ht="15.75" thickBot="1" x14ac:dyDescent="0.3">
      <c r="E7" s="150"/>
      <c r="F7" s="150"/>
      <c r="G7" s="150"/>
      <c r="H7" s="150"/>
      <c r="I7" s="150"/>
      <c r="J7" s="150"/>
      <c r="M7" s="30"/>
      <c r="N7" s="47" t="s">
        <v>68</v>
      </c>
      <c r="O7" s="47"/>
      <c r="P7" s="47"/>
      <c r="Q7" s="47"/>
      <c r="V7" s="1" t="s">
        <v>69</v>
      </c>
      <c r="AD7" s="1" t="s">
        <v>70</v>
      </c>
    </row>
    <row r="8" spans="1:44" ht="15.75" thickBot="1" x14ac:dyDescent="0.3">
      <c r="A8" s="6" t="s">
        <v>71</v>
      </c>
      <c r="B8" s="91" t="s">
        <v>69</v>
      </c>
      <c r="C8" s="92">
        <v>8</v>
      </c>
      <c r="D8" s="35">
        <f>SUM(D9:D15)</f>
        <v>13</v>
      </c>
      <c r="E8" s="11"/>
      <c r="F8" s="11"/>
      <c r="G8" s="11"/>
      <c r="H8" s="11"/>
      <c r="I8" s="11"/>
      <c r="J8" s="11"/>
      <c r="K8" s="12"/>
      <c r="L8" s="11"/>
      <c r="N8" s="2">
        <v>2</v>
      </c>
      <c r="O8" s="2">
        <v>3</v>
      </c>
      <c r="P8" s="2">
        <v>4</v>
      </c>
      <c r="Q8" s="2">
        <v>5</v>
      </c>
      <c r="R8" s="2">
        <v>6</v>
      </c>
      <c r="S8" s="2">
        <v>7</v>
      </c>
      <c r="T8" s="2">
        <v>8</v>
      </c>
      <c r="V8" s="2">
        <v>2</v>
      </c>
      <c r="W8" s="2">
        <v>3</v>
      </c>
      <c r="X8" s="2">
        <v>4</v>
      </c>
      <c r="Y8" s="2">
        <v>5</v>
      </c>
      <c r="Z8" s="2">
        <v>6</v>
      </c>
      <c r="AA8" s="2">
        <v>7</v>
      </c>
      <c r="AB8" s="2">
        <v>8</v>
      </c>
      <c r="AD8" s="2">
        <v>2</v>
      </c>
      <c r="AE8" s="2">
        <v>3</v>
      </c>
      <c r="AF8" s="2">
        <v>4</v>
      </c>
      <c r="AG8" s="2">
        <v>5</v>
      </c>
      <c r="AH8" s="2">
        <v>6</v>
      </c>
      <c r="AI8" s="2">
        <v>7</v>
      </c>
      <c r="AJ8" s="2">
        <v>8</v>
      </c>
      <c r="AL8" s="2"/>
      <c r="AM8" s="2"/>
      <c r="AN8" s="2"/>
      <c r="AO8" s="2"/>
      <c r="AP8" s="2"/>
      <c r="AQ8" s="2"/>
      <c r="AR8" s="2"/>
    </row>
    <row r="9" spans="1:44" outlineLevel="1" x14ac:dyDescent="0.25">
      <c r="A9" s="53" t="s">
        <v>73</v>
      </c>
      <c r="D9" s="36"/>
      <c r="E9" s="54"/>
      <c r="F9" s="54"/>
      <c r="G9" s="54"/>
      <c r="H9" s="54"/>
      <c r="I9" s="54"/>
      <c r="J9" s="54"/>
      <c r="K9" s="12"/>
      <c r="M9" s="3">
        <v>128</v>
      </c>
      <c r="N9" s="47">
        <v>64</v>
      </c>
      <c r="O9" s="47">
        <v>32</v>
      </c>
      <c r="P9" s="47">
        <v>16</v>
      </c>
      <c r="Q9" s="47">
        <v>8</v>
      </c>
      <c r="R9" s="47">
        <v>4</v>
      </c>
      <c r="S9" s="47">
        <v>2</v>
      </c>
      <c r="T9" s="47">
        <v>1</v>
      </c>
      <c r="U9" s="3">
        <v>32</v>
      </c>
      <c r="W9" s="1">
        <v>16</v>
      </c>
      <c r="X9" s="47">
        <v>16</v>
      </c>
      <c r="Y9" s="47">
        <v>16</v>
      </c>
      <c r="Z9" s="47">
        <v>4</v>
      </c>
      <c r="AA9" s="47">
        <v>2</v>
      </c>
      <c r="AB9" s="47">
        <v>1</v>
      </c>
      <c r="AC9" s="3">
        <v>32</v>
      </c>
      <c r="AF9" s="47">
        <v>16</v>
      </c>
      <c r="AG9" s="47">
        <v>16</v>
      </c>
      <c r="AH9" s="47">
        <v>16</v>
      </c>
      <c r="AI9" s="47">
        <v>16</v>
      </c>
      <c r="AJ9" s="47">
        <v>16</v>
      </c>
      <c r="AK9" s="3"/>
      <c r="AN9" s="47"/>
      <c r="AO9" s="47"/>
      <c r="AP9" s="47"/>
      <c r="AQ9" s="47"/>
      <c r="AR9" s="47"/>
    </row>
    <row r="10" spans="1:44" outlineLevel="1" x14ac:dyDescent="0.25">
      <c r="A10" s="53"/>
      <c r="B10" s="49" t="s">
        <v>157</v>
      </c>
      <c r="D10" s="36">
        <f>IF(B8="Round Robin",IFERROR(VLOOKUP(C8,U9:AB13,3,FALSE),0),IF(B8="Elimination",IFERROR(VLOOKUP(C8,M9:T13,3,FALSE),0),IF(B8="Monrad/Compass",IFERROR(VLOOKUP(C8,AC9:AJ14,3,FALSE),0))))</f>
        <v>0</v>
      </c>
      <c r="E10" s="5"/>
      <c r="F10" s="5"/>
      <c r="G10" s="5"/>
      <c r="H10" s="5"/>
      <c r="I10" s="5"/>
      <c r="J10" s="5"/>
      <c r="K10" s="12">
        <f t="shared" ref="K10:K255" si="0">SUM(E10:J10)</f>
        <v>0</v>
      </c>
      <c r="M10" s="3">
        <v>64</v>
      </c>
      <c r="N10" s="47"/>
      <c r="O10" s="47">
        <v>32</v>
      </c>
      <c r="P10" s="47">
        <v>16</v>
      </c>
      <c r="Q10" s="47">
        <v>8</v>
      </c>
      <c r="R10" s="47">
        <v>4</v>
      </c>
      <c r="S10" s="47">
        <v>2</v>
      </c>
      <c r="T10" s="47">
        <v>1</v>
      </c>
      <c r="U10" s="3">
        <v>24</v>
      </c>
      <c r="X10" s="47"/>
      <c r="Y10" s="47"/>
      <c r="Z10" s="47"/>
      <c r="AA10" s="47"/>
      <c r="AB10" s="47"/>
      <c r="AC10" s="3">
        <v>24</v>
      </c>
      <c r="AF10" s="47"/>
      <c r="AG10" s="47"/>
      <c r="AH10" s="47"/>
      <c r="AI10" s="47"/>
      <c r="AJ10" s="47"/>
      <c r="AK10" s="3"/>
      <c r="AN10" s="47"/>
      <c r="AO10" s="47"/>
      <c r="AP10" s="47"/>
      <c r="AQ10" s="47"/>
      <c r="AR10" s="47"/>
    </row>
    <row r="11" spans="1:44" outlineLevel="1" x14ac:dyDescent="0.25">
      <c r="A11" s="53"/>
      <c r="D11" s="36">
        <f>IF(B8="Round Robin",IFERROR(VLOOKUP(C8,U9:AB13,4,FALSE),0),IF(B8="Elimination",IFERROR(VLOOKUP(C8,M9:T13,4,FALSE),0),IF(B8="Monrad/Compass",IFERROR(VLOOKUP(C8,AC9:AJ14,4,FALSE),0))))</f>
        <v>0</v>
      </c>
      <c r="E11" s="5"/>
      <c r="F11" s="5"/>
      <c r="G11" s="5"/>
      <c r="H11" s="5"/>
      <c r="I11" s="5"/>
      <c r="J11" s="5"/>
      <c r="K11" s="12">
        <f t="shared" si="0"/>
        <v>0</v>
      </c>
      <c r="M11" s="3">
        <v>32</v>
      </c>
      <c r="N11" s="47"/>
      <c r="O11" s="47"/>
      <c r="P11" s="47">
        <v>16</v>
      </c>
      <c r="Q11" s="47">
        <v>8</v>
      </c>
      <c r="R11" s="47">
        <v>4</v>
      </c>
      <c r="S11" s="47">
        <v>2</v>
      </c>
      <c r="T11" s="47">
        <v>1</v>
      </c>
      <c r="U11" s="3">
        <v>16</v>
      </c>
      <c r="X11" s="47">
        <v>8</v>
      </c>
      <c r="Y11" s="47">
        <v>8</v>
      </c>
      <c r="Z11" s="47">
        <v>8</v>
      </c>
      <c r="AA11" s="47">
        <v>2</v>
      </c>
      <c r="AB11" s="47">
        <v>1</v>
      </c>
      <c r="AC11" s="3">
        <v>16</v>
      </c>
      <c r="AF11" s="47"/>
      <c r="AG11" s="47">
        <v>8</v>
      </c>
      <c r="AH11" s="47">
        <v>8</v>
      </c>
      <c r="AI11" s="47">
        <v>8</v>
      </c>
      <c r="AJ11" s="47">
        <v>8</v>
      </c>
      <c r="AK11" s="3"/>
      <c r="AN11" s="47"/>
      <c r="AO11" s="47"/>
      <c r="AP11" s="47"/>
      <c r="AQ11" s="47"/>
      <c r="AR11" s="47"/>
    </row>
    <row r="12" spans="1:44" outlineLevel="1" x14ac:dyDescent="0.25">
      <c r="A12" s="53"/>
      <c r="D12" s="36">
        <f>IF(B8="Round Robin",IFERROR(VLOOKUP(C8,U9:AB13,5,FALSE),0),IF(B8="Elimination",IFERROR(VLOOKUP(C8,M9:T13,5,FALSE),0),IF(B8="Monrad/Compass",IFERROR(VLOOKUP(C8,AC9:AJ14,5,FALSE),0))))</f>
        <v>4</v>
      </c>
      <c r="E12" s="5">
        <v>4</v>
      </c>
      <c r="F12" s="5"/>
      <c r="G12" s="5"/>
      <c r="H12" s="5"/>
      <c r="I12" s="5"/>
      <c r="J12" s="5"/>
      <c r="K12" s="12">
        <f t="shared" si="0"/>
        <v>4</v>
      </c>
      <c r="M12" s="3">
        <v>16</v>
      </c>
      <c r="N12" s="47"/>
      <c r="O12" s="47"/>
      <c r="P12" s="47"/>
      <c r="Q12" s="47">
        <v>8</v>
      </c>
      <c r="R12" s="47">
        <v>4</v>
      </c>
      <c r="S12" s="47">
        <v>2</v>
      </c>
      <c r="T12" s="47">
        <v>1</v>
      </c>
      <c r="U12" s="3">
        <v>8</v>
      </c>
      <c r="X12" s="47"/>
      <c r="Y12" s="47">
        <v>4</v>
      </c>
      <c r="Z12" s="47">
        <v>4</v>
      </c>
      <c r="AA12" s="47">
        <v>4</v>
      </c>
      <c r="AB12" s="47">
        <v>1</v>
      </c>
      <c r="AC12" s="3">
        <v>8</v>
      </c>
      <c r="AF12" s="47"/>
      <c r="AG12" s="47"/>
      <c r="AH12" s="47">
        <v>4</v>
      </c>
      <c r="AI12" s="47">
        <v>4</v>
      </c>
      <c r="AJ12" s="47">
        <v>4</v>
      </c>
      <c r="AK12" s="3"/>
      <c r="AN12" s="47"/>
      <c r="AO12" s="47"/>
      <c r="AP12" s="47"/>
      <c r="AQ12" s="47"/>
      <c r="AR12" s="47"/>
    </row>
    <row r="13" spans="1:44" outlineLevel="1" x14ac:dyDescent="0.25">
      <c r="A13" s="53"/>
      <c r="D13" s="36">
        <f>IF(B8="Round Robin",IFERROR(VLOOKUP(C8,U9:AB13,6,FALSE),0),IF(B8="Elimination",IFERROR(VLOOKUP(C8,M9:T13,6,FALSE),0),IF(B8="Monrad/Compass",IFERROR(VLOOKUP(C8,AC9:AJ14,6,FALSE),0))))</f>
        <v>4</v>
      </c>
      <c r="E13" s="5">
        <v>4</v>
      </c>
      <c r="F13" s="5"/>
      <c r="G13" s="5"/>
      <c r="H13" s="5"/>
      <c r="I13" s="5"/>
      <c r="J13" s="5"/>
      <c r="K13" s="12">
        <f t="shared" si="0"/>
        <v>4</v>
      </c>
      <c r="M13" s="3">
        <v>8</v>
      </c>
      <c r="N13" s="47"/>
      <c r="O13" s="47"/>
      <c r="P13" s="47"/>
      <c r="Q13" s="47"/>
      <c r="R13" s="47">
        <v>4</v>
      </c>
      <c r="S13" s="47">
        <v>2</v>
      </c>
      <c r="T13" s="47">
        <v>1</v>
      </c>
      <c r="AC13" s="1">
        <v>0</v>
      </c>
    </row>
    <row r="14" spans="1:44" outlineLevel="1" x14ac:dyDescent="0.25">
      <c r="A14" s="53"/>
      <c r="D14" s="36">
        <f>IF(B8="Round Robin",IFERROR(VLOOKUP(C8,U9:AB13,7,FALSE),0),IF(B8="Elimination",IFERROR(VLOOKUP(C8,M9:T13,7,FALSE),0),IF(B8="Monrad/Compass",IFERROR(VLOOKUP(C8,AC9:AJ14,7,FALSE),0))))</f>
        <v>4</v>
      </c>
      <c r="E14" s="5"/>
      <c r="F14" s="5">
        <v>4</v>
      </c>
      <c r="G14" s="5"/>
      <c r="H14" s="5"/>
      <c r="I14" s="5"/>
      <c r="J14" s="5"/>
      <c r="K14" s="12">
        <f t="shared" si="0"/>
        <v>4</v>
      </c>
      <c r="M14" s="1">
        <v>0</v>
      </c>
      <c r="V14" s="1" t="s">
        <v>69</v>
      </c>
      <c r="AD14" s="1" t="s">
        <v>75</v>
      </c>
    </row>
    <row r="15" spans="1:44" ht="15.75" outlineLevel="1" thickBot="1" x14ac:dyDescent="0.3">
      <c r="A15" s="55"/>
      <c r="D15" s="36">
        <f>IF(B8="Round Robin",IFERROR(VLOOKUP(C8,U9:AB13,8,FALSE),0),IF(B8="Elimination",IFERROR(VLOOKUP(C8,M9:T13,8,FALSE),0),IF(B8="Monrad/Compass",IFERROR(VLOOKUP(C8,AC9:AJ14,8,FALSE),0))))</f>
        <v>1</v>
      </c>
      <c r="E15" s="5"/>
      <c r="F15" s="5">
        <v>1</v>
      </c>
      <c r="G15" s="5"/>
      <c r="H15" s="5"/>
      <c r="I15" s="5"/>
      <c r="J15" s="5"/>
      <c r="K15" s="12">
        <f t="shared" si="0"/>
        <v>1</v>
      </c>
      <c r="N15" s="2">
        <v>2</v>
      </c>
      <c r="O15" s="2">
        <v>3</v>
      </c>
      <c r="P15" s="2">
        <v>4</v>
      </c>
      <c r="Q15" s="2">
        <v>5</v>
      </c>
      <c r="R15" s="2">
        <v>6</v>
      </c>
      <c r="S15" s="2">
        <v>7</v>
      </c>
      <c r="T15" s="2">
        <v>8</v>
      </c>
      <c r="V15" s="2">
        <v>2</v>
      </c>
      <c r="W15" s="2">
        <v>3</v>
      </c>
      <c r="X15" s="2">
        <v>4</v>
      </c>
      <c r="Y15" s="2">
        <v>5</v>
      </c>
      <c r="Z15" s="2">
        <v>6</v>
      </c>
      <c r="AA15" s="2">
        <v>7</v>
      </c>
      <c r="AB15" s="2">
        <v>8</v>
      </c>
      <c r="AD15" s="2">
        <v>2</v>
      </c>
      <c r="AE15" s="2">
        <v>3</v>
      </c>
      <c r="AF15" s="2">
        <v>4</v>
      </c>
      <c r="AG15" s="2">
        <v>5</v>
      </c>
      <c r="AH15" s="2">
        <v>6</v>
      </c>
      <c r="AI15" s="2">
        <v>7</v>
      </c>
      <c r="AJ15" s="2">
        <v>8</v>
      </c>
    </row>
    <row r="16" spans="1:44" ht="15.75" thickBot="1" x14ac:dyDescent="0.3">
      <c r="A16" s="52" t="s">
        <v>76</v>
      </c>
      <c r="B16" s="91" t="s">
        <v>68</v>
      </c>
      <c r="C16" s="92">
        <v>0</v>
      </c>
      <c r="D16" s="35">
        <f>SUM(D17:D22)</f>
        <v>0</v>
      </c>
      <c r="E16" s="11"/>
      <c r="F16" s="11"/>
      <c r="G16" s="11"/>
      <c r="H16" s="11"/>
      <c r="I16" s="11"/>
      <c r="J16" s="11"/>
      <c r="K16" s="12"/>
      <c r="L16" s="11"/>
      <c r="M16" s="3">
        <v>96</v>
      </c>
      <c r="N16" s="47">
        <v>32</v>
      </c>
      <c r="O16" s="47">
        <v>32</v>
      </c>
      <c r="P16" s="47">
        <v>16</v>
      </c>
      <c r="Q16" s="47">
        <v>8</v>
      </c>
      <c r="R16" s="47">
        <v>4</v>
      </c>
      <c r="S16" s="47">
        <v>2</v>
      </c>
      <c r="T16" s="47">
        <v>1</v>
      </c>
      <c r="U16" s="3">
        <v>32</v>
      </c>
      <c r="W16" s="1">
        <v>16</v>
      </c>
      <c r="X16" s="47">
        <v>16</v>
      </c>
      <c r="Y16" s="47">
        <v>16</v>
      </c>
      <c r="Z16" s="47">
        <v>4</v>
      </c>
      <c r="AA16" s="47">
        <v>2</v>
      </c>
      <c r="AB16" s="47">
        <v>1</v>
      </c>
      <c r="AC16" s="3">
        <v>32</v>
      </c>
      <c r="AF16" s="47"/>
      <c r="AG16" s="47"/>
      <c r="AH16" s="47"/>
      <c r="AI16" s="47"/>
      <c r="AJ16" s="47"/>
    </row>
    <row r="17" spans="1:44" ht="15" hidden="1" customHeight="1" outlineLevel="1" x14ac:dyDescent="0.25">
      <c r="A17" s="53" t="s">
        <v>71</v>
      </c>
      <c r="D17" s="36"/>
      <c r="E17" s="54"/>
      <c r="F17" s="54"/>
      <c r="G17" s="54"/>
      <c r="H17" s="54"/>
      <c r="I17" s="54"/>
      <c r="J17" s="54"/>
      <c r="K17" s="12">
        <f t="shared" si="0"/>
        <v>0</v>
      </c>
      <c r="M17" s="3">
        <v>24</v>
      </c>
      <c r="N17" s="47"/>
      <c r="O17" s="47"/>
      <c r="P17" s="47">
        <v>8</v>
      </c>
      <c r="Q17" s="47">
        <v>8</v>
      </c>
      <c r="R17" s="47">
        <v>4</v>
      </c>
      <c r="S17" s="47">
        <v>2</v>
      </c>
      <c r="T17" s="47">
        <v>1</v>
      </c>
      <c r="U17" s="3">
        <v>24</v>
      </c>
      <c r="V17" s="1" t="s">
        <v>77</v>
      </c>
      <c r="W17" s="1" t="s">
        <v>77</v>
      </c>
      <c r="X17" s="1" t="s">
        <v>77</v>
      </c>
      <c r="Y17" s="1" t="s">
        <v>77</v>
      </c>
      <c r="Z17" s="1" t="s">
        <v>77</v>
      </c>
      <c r="AA17" s="1" t="s">
        <v>77</v>
      </c>
      <c r="AB17" s="1" t="s">
        <v>77</v>
      </c>
      <c r="AC17" s="3">
        <v>24</v>
      </c>
      <c r="AF17" s="47"/>
      <c r="AG17" s="47"/>
      <c r="AH17" s="47"/>
      <c r="AI17" s="47">
        <v>12</v>
      </c>
      <c r="AJ17" s="47">
        <v>12</v>
      </c>
    </row>
    <row r="18" spans="1:44" ht="15" hidden="1" customHeight="1" outlineLevel="1" x14ac:dyDescent="0.25">
      <c r="A18" s="53"/>
      <c r="D18" s="36">
        <f>IF(B16="Round Robin",IFERROR(VLOOKUP(C16,U16:AB21,4,FALSE),0),IF(B16="Elimination",IFERROR(VLOOKUP(C16,M16:T21,4,FALSE),0),IF(B16="Match Play",IFERROR(VLOOKUP(C16,AC16:AJ21,4,FALSE),0))))</f>
        <v>0</v>
      </c>
      <c r="E18" s="5"/>
      <c r="F18" s="5"/>
      <c r="G18" s="5"/>
      <c r="H18" s="5"/>
      <c r="I18" s="5"/>
      <c r="J18" s="5"/>
      <c r="K18" s="12">
        <f t="shared" si="0"/>
        <v>0</v>
      </c>
      <c r="M18" s="3">
        <v>16</v>
      </c>
      <c r="N18" s="47"/>
      <c r="O18" s="47"/>
      <c r="P18" s="47"/>
      <c r="Q18" s="47">
        <v>8</v>
      </c>
      <c r="R18" s="47">
        <v>4</v>
      </c>
      <c r="S18" s="47">
        <v>2</v>
      </c>
      <c r="T18" s="47">
        <v>1</v>
      </c>
      <c r="U18" s="3">
        <v>16</v>
      </c>
      <c r="X18" s="47">
        <v>8</v>
      </c>
      <c r="Y18" s="47">
        <v>8</v>
      </c>
      <c r="Z18" s="47">
        <v>8</v>
      </c>
      <c r="AA18" s="47">
        <v>2</v>
      </c>
      <c r="AB18" s="47">
        <v>1</v>
      </c>
      <c r="AC18" s="3">
        <v>16</v>
      </c>
      <c r="AF18" s="47"/>
      <c r="AG18" s="47"/>
      <c r="AH18" s="47"/>
      <c r="AI18" s="47">
        <v>8</v>
      </c>
      <c r="AJ18" s="47">
        <v>8</v>
      </c>
    </row>
    <row r="19" spans="1:44" ht="15" hidden="1" customHeight="1" outlineLevel="1" x14ac:dyDescent="0.25">
      <c r="A19" s="53"/>
      <c r="D19" s="36">
        <f>IF(B16="Round Robin",IFERROR(VLOOKUP(C16,U16:AB21,5,FALSE),0),IF(B16="Elimination",IFERROR(VLOOKUP(C16,M16:T21,5,FALSE),0),IF(B16="Match Play",IFERROR(VLOOKUP(C16,AC16:AJ21,5,FALSE),0))))</f>
        <v>0</v>
      </c>
      <c r="E19" s="5"/>
      <c r="F19" s="5"/>
      <c r="G19" s="5"/>
      <c r="H19" s="5"/>
      <c r="I19" s="5"/>
      <c r="J19" s="5"/>
      <c r="K19" s="12">
        <f t="shared" si="0"/>
        <v>0</v>
      </c>
      <c r="M19" s="3">
        <v>8</v>
      </c>
      <c r="N19" s="47"/>
      <c r="O19" s="47"/>
      <c r="P19" s="47"/>
      <c r="Q19" s="47"/>
      <c r="R19" s="47">
        <v>4</v>
      </c>
      <c r="S19" s="47">
        <v>2</v>
      </c>
      <c r="T19" s="47">
        <v>1</v>
      </c>
      <c r="U19" s="3">
        <v>8</v>
      </c>
      <c r="X19" s="47"/>
      <c r="Y19" s="47">
        <v>4</v>
      </c>
      <c r="Z19" s="47">
        <v>4</v>
      </c>
      <c r="AA19" s="47">
        <v>4</v>
      </c>
      <c r="AB19" s="47">
        <v>1</v>
      </c>
      <c r="AC19" s="3">
        <v>8</v>
      </c>
      <c r="AF19" s="47"/>
      <c r="AG19" s="47"/>
      <c r="AH19" s="47"/>
      <c r="AI19" s="47">
        <v>4</v>
      </c>
      <c r="AJ19" s="47">
        <v>4</v>
      </c>
    </row>
    <row r="20" spans="1:44" ht="15" hidden="1" customHeight="1" outlineLevel="1" x14ac:dyDescent="0.25">
      <c r="A20" s="53"/>
      <c r="D20" s="36">
        <f>IF(B16="Round Robin",IFERROR(VLOOKUP(C16,U16:AB21,6,FALSE),0),IF(B16="Elimination",IFERROR(VLOOKUP(C16,M16:T21,6,FALSE),0),IF(B16="Match Play",IFERROR(VLOOKUP(C16,AC16:AJ21,6,FALSE),0))))</f>
        <v>0</v>
      </c>
      <c r="E20" s="5"/>
      <c r="F20" s="5"/>
      <c r="G20" s="5"/>
      <c r="H20" s="5"/>
      <c r="I20" s="5"/>
      <c r="J20" s="5"/>
      <c r="K20" s="12">
        <f t="shared" si="0"/>
        <v>0</v>
      </c>
      <c r="M20" s="3">
        <v>4</v>
      </c>
      <c r="N20" s="47"/>
      <c r="O20" s="47"/>
      <c r="P20" s="47"/>
      <c r="Q20" s="47"/>
      <c r="R20" s="47"/>
      <c r="S20" s="47">
        <v>2</v>
      </c>
      <c r="T20" s="47">
        <v>1</v>
      </c>
      <c r="U20" s="1">
        <v>4</v>
      </c>
      <c r="Z20" s="1">
        <v>2</v>
      </c>
      <c r="AA20" s="1">
        <v>2</v>
      </c>
      <c r="AB20" s="1">
        <v>2</v>
      </c>
      <c r="AC20" s="1">
        <v>0</v>
      </c>
    </row>
    <row r="21" spans="1:44" ht="15" hidden="1" customHeight="1" outlineLevel="1" x14ac:dyDescent="0.25">
      <c r="A21" s="53"/>
      <c r="D21" s="36">
        <f>IF(B16="Round Robin",IFERROR(VLOOKUP(C16,U16:AB21,7,FALSE),0),IF(B16="Elimination",IFERROR(VLOOKUP(C16,M16:T21,7,FALSE),0),IF(B16="Match Play",IFERROR(VLOOKUP(C16,AC16:AJ21,7,FALSE),0))))</f>
        <v>0</v>
      </c>
      <c r="E21" s="5"/>
      <c r="F21" s="5"/>
      <c r="G21" s="5"/>
      <c r="H21" s="5"/>
      <c r="I21" s="5"/>
      <c r="J21" s="5"/>
      <c r="K21" s="12">
        <f t="shared" si="0"/>
        <v>0</v>
      </c>
      <c r="M21" s="1">
        <v>0</v>
      </c>
      <c r="U21" s="1">
        <v>0</v>
      </c>
    </row>
    <row r="22" spans="1:44" ht="15" hidden="1" customHeight="1" outlineLevel="1" thickBot="1" x14ac:dyDescent="0.3">
      <c r="A22" s="55"/>
      <c r="D22" s="36">
        <f>IF(B16="Round Robin",IFERROR(VLOOKUP(C16,U16:AB21,8,FALSE),0),IF(B16="Elimination",IFERROR(VLOOKUP(C16,M16:T21,8,FALSE),0),IF(B16="Match Play",IFERROR(VLOOKUP(C16,AC16:AJ21,8,FALSE),0))))</f>
        <v>0</v>
      </c>
      <c r="E22" s="5"/>
      <c r="F22" s="5"/>
      <c r="G22" s="5"/>
      <c r="H22" s="5"/>
      <c r="I22" s="5"/>
      <c r="J22" s="5"/>
      <c r="K22" s="12">
        <f t="shared" si="0"/>
        <v>0</v>
      </c>
    </row>
    <row r="23" spans="1:44" ht="15.75" collapsed="1" thickBot="1" x14ac:dyDescent="0.3">
      <c r="A23" s="7" t="s">
        <v>78</v>
      </c>
      <c r="B23" s="97" t="s">
        <v>69</v>
      </c>
      <c r="C23" s="98">
        <v>8</v>
      </c>
      <c r="D23" s="37">
        <f>SUM(D24:D30)</f>
        <v>13</v>
      </c>
      <c r="E23" s="48"/>
      <c r="F23" s="48"/>
      <c r="G23" s="48"/>
      <c r="H23" s="48"/>
      <c r="I23" s="48"/>
      <c r="J23" s="48"/>
      <c r="K23" s="32"/>
      <c r="L23" s="48"/>
      <c r="N23" s="2">
        <v>2</v>
      </c>
      <c r="O23" s="2">
        <v>3</v>
      </c>
      <c r="P23" s="2">
        <v>4</v>
      </c>
      <c r="Q23" s="2">
        <v>5</v>
      </c>
      <c r="R23" s="2">
        <v>6</v>
      </c>
      <c r="S23" s="2">
        <v>7</v>
      </c>
      <c r="T23" s="2">
        <v>8</v>
      </c>
      <c r="V23" s="2">
        <v>2</v>
      </c>
      <c r="W23" s="2">
        <v>3</v>
      </c>
      <c r="X23" s="2">
        <v>4</v>
      </c>
      <c r="Y23" s="2">
        <v>5</v>
      </c>
      <c r="Z23" s="2">
        <v>6</v>
      </c>
      <c r="AA23" s="2">
        <v>7</v>
      </c>
      <c r="AB23" s="2">
        <v>8</v>
      </c>
      <c r="AD23" s="2">
        <v>2</v>
      </c>
      <c r="AE23" s="2">
        <v>3</v>
      </c>
      <c r="AF23" s="2">
        <v>4</v>
      </c>
      <c r="AG23" s="2">
        <v>5</v>
      </c>
      <c r="AH23" s="2">
        <v>6</v>
      </c>
      <c r="AI23" s="2">
        <v>7</v>
      </c>
      <c r="AJ23" s="2">
        <v>8</v>
      </c>
      <c r="AL23" s="2"/>
      <c r="AM23" s="2"/>
      <c r="AN23" s="2"/>
      <c r="AO23" s="2"/>
      <c r="AP23" s="2"/>
      <c r="AQ23" s="2"/>
      <c r="AR23" s="2"/>
    </row>
    <row r="24" spans="1:44" outlineLevel="1" x14ac:dyDescent="0.25">
      <c r="A24" s="57" t="s">
        <v>73</v>
      </c>
      <c r="D24" s="36"/>
      <c r="E24" s="54"/>
      <c r="F24" s="54"/>
      <c r="G24" s="54"/>
      <c r="H24" s="54"/>
      <c r="I24" s="54"/>
      <c r="J24" s="54"/>
      <c r="K24" s="32"/>
      <c r="M24" s="3">
        <v>128</v>
      </c>
      <c r="N24" s="47">
        <v>64</v>
      </c>
      <c r="O24" s="47">
        <v>32</v>
      </c>
      <c r="P24" s="47">
        <v>16</v>
      </c>
      <c r="Q24" s="47">
        <v>8</v>
      </c>
      <c r="R24" s="47">
        <v>4</v>
      </c>
      <c r="S24" s="47">
        <v>2</v>
      </c>
      <c r="T24" s="47">
        <v>1</v>
      </c>
      <c r="U24" s="3">
        <v>32</v>
      </c>
      <c r="W24" s="1">
        <v>16</v>
      </c>
      <c r="X24" s="47">
        <v>16</v>
      </c>
      <c r="Y24" s="47">
        <v>16</v>
      </c>
      <c r="Z24" s="47">
        <v>4</v>
      </c>
      <c r="AA24" s="47">
        <v>2</v>
      </c>
      <c r="AB24" s="47">
        <v>1</v>
      </c>
      <c r="AC24" s="3">
        <v>32</v>
      </c>
      <c r="AF24" s="47">
        <v>16</v>
      </c>
      <c r="AG24" s="47">
        <v>16</v>
      </c>
      <c r="AH24" s="47">
        <v>16</v>
      </c>
      <c r="AI24" s="47">
        <v>16</v>
      </c>
      <c r="AJ24" s="47">
        <v>16</v>
      </c>
      <c r="AK24" s="3"/>
      <c r="AN24" s="47"/>
      <c r="AO24" s="47"/>
      <c r="AP24" s="47"/>
      <c r="AQ24" s="47"/>
      <c r="AR24" s="47"/>
    </row>
    <row r="25" spans="1:44" outlineLevel="1" x14ac:dyDescent="0.25">
      <c r="A25" s="57"/>
      <c r="B25" s="49" t="s">
        <v>158</v>
      </c>
      <c r="D25" s="36">
        <f>IF(B23="Round Robin",IFERROR(VLOOKUP(C23,U24:AB28,3,FALSE),0),IF(B23="Elimination",IFERROR(VLOOKUP(C23,M24:T28,3,FALSE),0),IF(B23="Monrad/Compass",IFERROR(VLOOKUP(C23,AC24:AJ29,3,FALSE),0))))</f>
        <v>0</v>
      </c>
      <c r="E25" s="5"/>
      <c r="F25" s="5"/>
      <c r="G25" s="5"/>
      <c r="H25" s="5"/>
      <c r="I25" s="5"/>
      <c r="J25" s="5"/>
      <c r="K25" s="32">
        <f t="shared" ref="K25:K30" si="1">SUM(E25:J25)</f>
        <v>0</v>
      </c>
      <c r="M25" s="3">
        <v>64</v>
      </c>
      <c r="N25" s="47"/>
      <c r="O25" s="47">
        <v>32</v>
      </c>
      <c r="P25" s="47">
        <v>16</v>
      </c>
      <c r="Q25" s="47">
        <v>8</v>
      </c>
      <c r="R25" s="47">
        <v>4</v>
      </c>
      <c r="S25" s="47">
        <v>2</v>
      </c>
      <c r="T25" s="47">
        <v>1</v>
      </c>
      <c r="U25" s="3">
        <v>24</v>
      </c>
      <c r="X25" s="47"/>
      <c r="Y25" s="47"/>
      <c r="Z25" s="47"/>
      <c r="AA25" s="47"/>
      <c r="AB25" s="47"/>
      <c r="AC25" s="3">
        <v>24</v>
      </c>
      <c r="AF25" s="47"/>
      <c r="AG25" s="47"/>
      <c r="AH25" s="47"/>
      <c r="AI25" s="47"/>
      <c r="AJ25" s="47"/>
      <c r="AK25" s="3"/>
      <c r="AN25" s="47"/>
      <c r="AO25" s="47"/>
      <c r="AP25" s="47"/>
      <c r="AQ25" s="47"/>
      <c r="AR25" s="47"/>
    </row>
    <row r="26" spans="1:44" outlineLevel="1" x14ac:dyDescent="0.25">
      <c r="A26" s="57"/>
      <c r="D26" s="36">
        <f>IF(B23="Round Robin",IFERROR(VLOOKUP(C23,U24:AB28,4,FALSE),0),IF(B23="Elimination",IFERROR(VLOOKUP(C23,M24:T28,4,FALSE),0),IF(B23="Monrad/Compass",IFERROR(VLOOKUP(C23,AC24:AJ29,4,FALSE),0))))</f>
        <v>0</v>
      </c>
      <c r="E26" s="5"/>
      <c r="F26" s="5"/>
      <c r="G26" s="5"/>
      <c r="H26" s="5"/>
      <c r="I26" s="5"/>
      <c r="J26" s="5"/>
      <c r="K26" s="32">
        <f t="shared" si="1"/>
        <v>0</v>
      </c>
      <c r="M26" s="3">
        <v>32</v>
      </c>
      <c r="N26" s="47"/>
      <c r="O26" s="47"/>
      <c r="P26" s="47">
        <v>16</v>
      </c>
      <c r="Q26" s="47">
        <v>8</v>
      </c>
      <c r="R26" s="47">
        <v>4</v>
      </c>
      <c r="S26" s="47">
        <v>2</v>
      </c>
      <c r="T26" s="47">
        <v>1</v>
      </c>
      <c r="U26" s="3">
        <v>16</v>
      </c>
      <c r="X26" s="47">
        <v>8</v>
      </c>
      <c r="Y26" s="47">
        <v>8</v>
      </c>
      <c r="Z26" s="47">
        <v>8</v>
      </c>
      <c r="AA26" s="47">
        <v>2</v>
      </c>
      <c r="AB26" s="47">
        <v>1</v>
      </c>
      <c r="AC26" s="3">
        <v>16</v>
      </c>
      <c r="AF26" s="47"/>
      <c r="AG26" s="47">
        <v>8</v>
      </c>
      <c r="AH26" s="47">
        <v>8</v>
      </c>
      <c r="AI26" s="47">
        <v>8</v>
      </c>
      <c r="AJ26" s="47">
        <v>8</v>
      </c>
      <c r="AK26" s="3"/>
      <c r="AN26" s="47"/>
      <c r="AO26" s="47"/>
      <c r="AP26" s="47"/>
      <c r="AQ26" s="47"/>
      <c r="AR26" s="47"/>
    </row>
    <row r="27" spans="1:44" outlineLevel="1" x14ac:dyDescent="0.25">
      <c r="A27" s="57"/>
      <c r="D27" s="36">
        <f>IF(B23="Round Robin",IFERROR(VLOOKUP(C23,U24:AB28,5,FALSE),0),IF(B23="Elimination",IFERROR(VLOOKUP(C23,M24:T28,5,FALSE),0),IF(B23="Monrad/Compass",IFERROR(VLOOKUP(C23,AC24:AJ29,5,FALSE),0))))</f>
        <v>4</v>
      </c>
      <c r="E27" s="5">
        <v>4</v>
      </c>
      <c r="F27" s="5"/>
      <c r="G27" s="5"/>
      <c r="H27" s="5"/>
      <c r="I27" s="5"/>
      <c r="J27" s="5"/>
      <c r="K27" s="32">
        <f t="shared" si="1"/>
        <v>4</v>
      </c>
      <c r="M27" s="3">
        <v>16</v>
      </c>
      <c r="N27" s="47"/>
      <c r="O27" s="47"/>
      <c r="P27" s="47"/>
      <c r="Q27" s="47">
        <v>8</v>
      </c>
      <c r="R27" s="47">
        <v>4</v>
      </c>
      <c r="S27" s="47">
        <v>2</v>
      </c>
      <c r="T27" s="47">
        <v>1</v>
      </c>
      <c r="U27" s="3">
        <v>8</v>
      </c>
      <c r="X27" s="47"/>
      <c r="Y27" s="47">
        <v>4</v>
      </c>
      <c r="Z27" s="47">
        <v>4</v>
      </c>
      <c r="AA27" s="47">
        <v>4</v>
      </c>
      <c r="AB27" s="47">
        <v>1</v>
      </c>
      <c r="AC27" s="3">
        <v>8</v>
      </c>
      <c r="AF27" s="47"/>
      <c r="AG27" s="47"/>
      <c r="AH27" s="47">
        <v>4</v>
      </c>
      <c r="AI27" s="47">
        <v>4</v>
      </c>
      <c r="AJ27" s="47">
        <v>4</v>
      </c>
      <c r="AK27" s="3"/>
      <c r="AN27" s="47"/>
      <c r="AO27" s="47"/>
      <c r="AP27" s="47"/>
      <c r="AQ27" s="47"/>
      <c r="AR27" s="47"/>
    </row>
    <row r="28" spans="1:44" outlineLevel="1" x14ac:dyDescent="0.25">
      <c r="A28" s="57"/>
      <c r="D28" s="36">
        <f>IF(B23="Round Robin",IFERROR(VLOOKUP(C23,U24:AB28,6,FALSE),0),IF(B23="Elimination",IFERROR(VLOOKUP(C23,M24:T28,6,FALSE),0),IF(B23="Monrad/Compass",IFERROR(VLOOKUP(C23,AC24:AJ29,6,FALSE),0))))</f>
        <v>4</v>
      </c>
      <c r="E28" s="5">
        <v>4</v>
      </c>
      <c r="F28" s="5"/>
      <c r="G28" s="5"/>
      <c r="H28" s="5"/>
      <c r="I28" s="5"/>
      <c r="J28" s="5"/>
      <c r="K28" s="32">
        <f t="shared" si="1"/>
        <v>4</v>
      </c>
      <c r="M28" s="3">
        <v>8</v>
      </c>
      <c r="N28" s="47"/>
      <c r="O28" s="47"/>
      <c r="P28" s="47"/>
      <c r="Q28" s="47"/>
      <c r="R28" s="47">
        <v>4</v>
      </c>
      <c r="S28" s="47">
        <v>2</v>
      </c>
      <c r="T28" s="47">
        <v>1</v>
      </c>
      <c r="AC28" s="1">
        <v>0</v>
      </c>
    </row>
    <row r="29" spans="1:44" outlineLevel="1" x14ac:dyDescent="0.25">
      <c r="A29" s="57"/>
      <c r="D29" s="36">
        <f>IF(B23="Round Robin",IFERROR(VLOOKUP(C23,U24:AB28,7,FALSE),0),IF(B23="Elimination",IFERROR(VLOOKUP(C23,M24:T28,7,FALSE),0),IF(B23="Monrad/Compass",IFERROR(VLOOKUP(C23,AC24:AJ29,7,FALSE),0))))</f>
        <v>4</v>
      </c>
      <c r="E29" s="5"/>
      <c r="F29" s="5">
        <v>4</v>
      </c>
      <c r="G29" s="5"/>
      <c r="H29" s="5"/>
      <c r="I29" s="5"/>
      <c r="J29" s="5"/>
      <c r="K29" s="32">
        <f t="shared" si="1"/>
        <v>4</v>
      </c>
      <c r="M29" s="1">
        <v>0</v>
      </c>
      <c r="V29" s="1" t="s">
        <v>69</v>
      </c>
      <c r="AD29" s="1" t="s">
        <v>75</v>
      </c>
    </row>
    <row r="30" spans="1:44" ht="15.75" outlineLevel="1" thickBot="1" x14ac:dyDescent="0.3">
      <c r="A30" s="58"/>
      <c r="D30" s="36">
        <f>IF(B23="Round Robin",IFERROR(VLOOKUP(C23,U24:AB28,8,FALSE),0),IF(B23="Elimination",IFERROR(VLOOKUP(C23,M24:T28,8,FALSE),0),IF(B23="Monrad/Compass",IFERROR(VLOOKUP(C23,AC24:AJ29,8,FALSE),0))))</f>
        <v>1</v>
      </c>
      <c r="E30" s="5"/>
      <c r="F30" s="5">
        <v>1</v>
      </c>
      <c r="G30" s="5"/>
      <c r="H30" s="5"/>
      <c r="I30" s="5"/>
      <c r="J30" s="5"/>
      <c r="K30" s="32">
        <f t="shared" si="1"/>
        <v>1</v>
      </c>
      <c r="N30" s="2">
        <v>2</v>
      </c>
      <c r="O30" s="2">
        <v>3</v>
      </c>
      <c r="P30" s="2">
        <v>4</v>
      </c>
      <c r="Q30" s="2">
        <v>5</v>
      </c>
      <c r="R30" s="2">
        <v>6</v>
      </c>
      <c r="S30" s="2">
        <v>7</v>
      </c>
      <c r="T30" s="2">
        <v>8</v>
      </c>
      <c r="V30" s="2">
        <v>2</v>
      </c>
      <c r="W30" s="2">
        <v>3</v>
      </c>
      <c r="X30" s="2">
        <v>4</v>
      </c>
      <c r="Y30" s="2">
        <v>5</v>
      </c>
      <c r="Z30" s="2">
        <v>6</v>
      </c>
      <c r="AA30" s="2">
        <v>7</v>
      </c>
      <c r="AB30" s="2">
        <v>8</v>
      </c>
      <c r="AD30" s="2">
        <v>2</v>
      </c>
      <c r="AE30" s="2">
        <v>3</v>
      </c>
      <c r="AF30" s="2">
        <v>4</v>
      </c>
      <c r="AG30" s="2">
        <v>5</v>
      </c>
      <c r="AH30" s="2">
        <v>6</v>
      </c>
      <c r="AI30" s="2">
        <v>7</v>
      </c>
      <c r="AJ30" s="2">
        <v>8</v>
      </c>
    </row>
    <row r="31" spans="1:44" ht="15.75" thickBot="1" x14ac:dyDescent="0.3">
      <c r="A31" s="56" t="s">
        <v>76</v>
      </c>
      <c r="B31" s="97" t="s">
        <v>68</v>
      </c>
      <c r="C31" s="98">
        <v>0</v>
      </c>
      <c r="D31" s="37">
        <f>SUM(D32:D37)</f>
        <v>0</v>
      </c>
      <c r="E31" s="48"/>
      <c r="F31" s="48"/>
      <c r="G31" s="48"/>
      <c r="H31" s="48"/>
      <c r="I31" s="48"/>
      <c r="J31" s="48"/>
      <c r="K31" s="32"/>
      <c r="L31" s="48"/>
      <c r="M31" s="3">
        <v>96</v>
      </c>
      <c r="N31" s="47">
        <v>32</v>
      </c>
      <c r="O31" s="47">
        <v>32</v>
      </c>
      <c r="P31" s="47">
        <v>16</v>
      </c>
      <c r="Q31" s="47">
        <v>8</v>
      </c>
      <c r="R31" s="47">
        <v>4</v>
      </c>
      <c r="S31" s="47">
        <v>2</v>
      </c>
      <c r="T31" s="47">
        <v>1</v>
      </c>
      <c r="U31" s="3">
        <v>32</v>
      </c>
      <c r="W31" s="1">
        <v>16</v>
      </c>
      <c r="X31" s="47">
        <v>16</v>
      </c>
      <c r="Y31" s="47">
        <v>16</v>
      </c>
      <c r="Z31" s="47">
        <v>4</v>
      </c>
      <c r="AA31" s="47">
        <v>2</v>
      </c>
      <c r="AB31" s="47">
        <v>1</v>
      </c>
      <c r="AC31" s="3">
        <v>32</v>
      </c>
      <c r="AF31" s="47"/>
      <c r="AG31" s="47"/>
      <c r="AH31" s="47"/>
      <c r="AI31" s="47"/>
      <c r="AJ31" s="47"/>
    </row>
    <row r="32" spans="1:44" ht="15" hidden="1" customHeight="1" outlineLevel="1" x14ac:dyDescent="0.25">
      <c r="A32" s="57" t="s">
        <v>78</v>
      </c>
      <c r="D32" s="36"/>
      <c r="E32" s="54"/>
      <c r="F32" s="54"/>
      <c r="G32" s="54"/>
      <c r="H32" s="54"/>
      <c r="I32" s="54"/>
      <c r="J32" s="54"/>
      <c r="K32" s="32">
        <f t="shared" ref="K32:K37" si="2">SUM(E32:J32)</f>
        <v>0</v>
      </c>
      <c r="M32" s="3">
        <v>24</v>
      </c>
      <c r="N32" s="47"/>
      <c r="O32" s="47"/>
      <c r="P32" s="47">
        <v>8</v>
      </c>
      <c r="Q32" s="47">
        <v>8</v>
      </c>
      <c r="R32" s="47">
        <v>4</v>
      </c>
      <c r="S32" s="47">
        <v>2</v>
      </c>
      <c r="T32" s="47">
        <v>1</v>
      </c>
      <c r="U32" s="3">
        <v>24</v>
      </c>
      <c r="V32" s="1" t="s">
        <v>77</v>
      </c>
      <c r="W32" s="1" t="s">
        <v>77</v>
      </c>
      <c r="X32" s="1" t="s">
        <v>77</v>
      </c>
      <c r="Y32" s="1" t="s">
        <v>77</v>
      </c>
      <c r="Z32" s="1" t="s">
        <v>77</v>
      </c>
      <c r="AA32" s="1" t="s">
        <v>77</v>
      </c>
      <c r="AB32" s="1" t="s">
        <v>77</v>
      </c>
      <c r="AC32" s="3">
        <v>24</v>
      </c>
      <c r="AF32" s="47"/>
      <c r="AG32" s="47"/>
      <c r="AH32" s="47"/>
      <c r="AI32" s="47">
        <v>12</v>
      </c>
      <c r="AJ32" s="47">
        <v>12</v>
      </c>
    </row>
    <row r="33" spans="1:44" ht="15" hidden="1" customHeight="1" outlineLevel="1" x14ac:dyDescent="0.25">
      <c r="A33" s="57"/>
      <c r="D33" s="36">
        <f>IF(B31="Round Robin",IFERROR(VLOOKUP(C31,U31:AB36,4,FALSE),0),IF(B31="Elimination",IFERROR(VLOOKUP(C31,M31:T36,4,FALSE),0),IF(B31="Match Play",IFERROR(VLOOKUP(C31,AC31:AJ36,4,FALSE),0))))</f>
        <v>0</v>
      </c>
      <c r="E33" s="5"/>
      <c r="F33" s="5"/>
      <c r="G33" s="5"/>
      <c r="H33" s="5"/>
      <c r="I33" s="5"/>
      <c r="J33" s="5"/>
      <c r="K33" s="32">
        <f t="shared" si="2"/>
        <v>0</v>
      </c>
      <c r="M33" s="3">
        <v>16</v>
      </c>
      <c r="N33" s="47"/>
      <c r="O33" s="47"/>
      <c r="P33" s="47"/>
      <c r="Q33" s="47">
        <v>8</v>
      </c>
      <c r="R33" s="47">
        <v>4</v>
      </c>
      <c r="S33" s="47">
        <v>2</v>
      </c>
      <c r="T33" s="47">
        <v>1</v>
      </c>
      <c r="U33" s="3">
        <v>16</v>
      </c>
      <c r="X33" s="47">
        <v>8</v>
      </c>
      <c r="Y33" s="47">
        <v>8</v>
      </c>
      <c r="Z33" s="47">
        <v>8</v>
      </c>
      <c r="AA33" s="47">
        <v>2</v>
      </c>
      <c r="AB33" s="47">
        <v>1</v>
      </c>
      <c r="AC33" s="3">
        <v>16</v>
      </c>
      <c r="AF33" s="47"/>
      <c r="AG33" s="47"/>
      <c r="AH33" s="47"/>
      <c r="AI33" s="47">
        <v>8</v>
      </c>
      <c r="AJ33" s="47">
        <v>8</v>
      </c>
    </row>
    <row r="34" spans="1:44" ht="15" hidden="1" customHeight="1" outlineLevel="1" x14ac:dyDescent="0.25">
      <c r="A34" s="57"/>
      <c r="D34" s="36">
        <f>IF(B31="Round Robin",IFERROR(VLOOKUP(C31,U31:AB36,5,FALSE),0),IF(B31="Elimination",IFERROR(VLOOKUP(C31,M31:T36,5,FALSE),0),IF(B31="Match Play",IFERROR(VLOOKUP(C31,AC31:AJ36,5,FALSE),0))))</f>
        <v>0</v>
      </c>
      <c r="E34" s="5"/>
      <c r="F34" s="5"/>
      <c r="G34" s="5"/>
      <c r="H34" s="5"/>
      <c r="I34" s="5"/>
      <c r="J34" s="5"/>
      <c r="K34" s="32">
        <f t="shared" si="2"/>
        <v>0</v>
      </c>
      <c r="M34" s="3">
        <v>8</v>
      </c>
      <c r="N34" s="47"/>
      <c r="O34" s="47"/>
      <c r="P34" s="47"/>
      <c r="Q34" s="47"/>
      <c r="R34" s="47">
        <v>4</v>
      </c>
      <c r="S34" s="47">
        <v>2</v>
      </c>
      <c r="T34" s="47">
        <v>1</v>
      </c>
      <c r="U34" s="3">
        <v>8</v>
      </c>
      <c r="X34" s="47"/>
      <c r="Y34" s="47">
        <v>4</v>
      </c>
      <c r="Z34" s="47">
        <v>4</v>
      </c>
      <c r="AA34" s="47">
        <v>4</v>
      </c>
      <c r="AB34" s="47">
        <v>1</v>
      </c>
      <c r="AC34" s="3">
        <v>8</v>
      </c>
      <c r="AF34" s="47"/>
      <c r="AG34" s="47"/>
      <c r="AH34" s="47"/>
      <c r="AI34" s="47">
        <v>4</v>
      </c>
      <c r="AJ34" s="47">
        <v>4</v>
      </c>
    </row>
    <row r="35" spans="1:44" ht="15" hidden="1" customHeight="1" outlineLevel="1" x14ac:dyDescent="0.25">
      <c r="A35" s="57"/>
      <c r="D35" s="36">
        <f>IF(B31="Round Robin",IFERROR(VLOOKUP(C31,U31:AB36,6,FALSE),0),IF(B31="Elimination",IFERROR(VLOOKUP(C31,M31:T36,6,FALSE),0),IF(B31="Match Play",IFERROR(VLOOKUP(C31,AC31:AJ36,6,FALSE),0))))</f>
        <v>0</v>
      </c>
      <c r="E35" s="5"/>
      <c r="F35" s="5"/>
      <c r="G35" s="5"/>
      <c r="H35" s="5"/>
      <c r="I35" s="5"/>
      <c r="J35" s="5"/>
      <c r="K35" s="32">
        <f t="shared" si="2"/>
        <v>0</v>
      </c>
      <c r="M35" s="3">
        <v>4</v>
      </c>
      <c r="N35" s="47"/>
      <c r="O35" s="47"/>
      <c r="P35" s="47"/>
      <c r="Q35" s="47"/>
      <c r="R35" s="47"/>
      <c r="S35" s="47">
        <v>2</v>
      </c>
      <c r="T35" s="47">
        <v>1</v>
      </c>
      <c r="U35" s="1">
        <v>4</v>
      </c>
      <c r="Z35" s="1">
        <v>2</v>
      </c>
      <c r="AA35" s="1">
        <v>2</v>
      </c>
      <c r="AB35" s="1">
        <v>2</v>
      </c>
      <c r="AC35" s="1">
        <v>0</v>
      </c>
    </row>
    <row r="36" spans="1:44" ht="15" hidden="1" customHeight="1" outlineLevel="1" x14ac:dyDescent="0.25">
      <c r="A36" s="57"/>
      <c r="D36" s="36">
        <f>IF(B31="Round Robin",IFERROR(VLOOKUP(C31,U31:AB36,7,FALSE),0),IF(B31="Elimination",IFERROR(VLOOKUP(C31,M31:T36,7,FALSE),0),IF(B31="Match Play",IFERROR(VLOOKUP(C31,AC31:AJ36,7,FALSE),0))))</f>
        <v>0</v>
      </c>
      <c r="E36" s="5"/>
      <c r="F36" s="5"/>
      <c r="G36" s="5"/>
      <c r="H36" s="5"/>
      <c r="I36" s="5"/>
      <c r="J36" s="5"/>
      <c r="K36" s="32">
        <f t="shared" si="2"/>
        <v>0</v>
      </c>
      <c r="M36" s="1">
        <v>0</v>
      </c>
      <c r="U36" s="1">
        <v>0</v>
      </c>
    </row>
    <row r="37" spans="1:44" ht="15" hidden="1" customHeight="1" outlineLevel="1" thickBot="1" x14ac:dyDescent="0.3">
      <c r="A37" s="58"/>
      <c r="D37" s="36">
        <f>IF(B31="Round Robin",IFERROR(VLOOKUP(C31,U31:AB36,8,FALSE),0),IF(B31="Elimination",IFERROR(VLOOKUP(C31,M31:T36,8,FALSE),0),IF(B31="Match Play",IFERROR(VLOOKUP(C31,AC31:AJ36,8,FALSE),0))))</f>
        <v>0</v>
      </c>
      <c r="E37" s="5"/>
      <c r="F37" s="5"/>
      <c r="G37" s="5"/>
      <c r="H37" s="5"/>
      <c r="I37" s="5"/>
      <c r="J37" s="5"/>
      <c r="K37" s="32">
        <f t="shared" si="2"/>
        <v>0</v>
      </c>
    </row>
    <row r="38" spans="1:44" ht="15.75" collapsed="1" thickBot="1" x14ac:dyDescent="0.3">
      <c r="A38" s="38" t="s">
        <v>79</v>
      </c>
      <c r="B38" s="95" t="s">
        <v>69</v>
      </c>
      <c r="C38" s="96">
        <v>0</v>
      </c>
      <c r="D38" s="39">
        <f>SUM(D39:D45)</f>
        <v>0</v>
      </c>
      <c r="E38" s="84"/>
      <c r="F38" s="84"/>
      <c r="G38" s="84"/>
      <c r="H38" s="84"/>
      <c r="I38" s="84"/>
      <c r="J38" s="84"/>
      <c r="K38" s="40"/>
      <c r="L38" s="84"/>
      <c r="N38" s="2">
        <v>2</v>
      </c>
      <c r="O38" s="2">
        <v>3</v>
      </c>
      <c r="P38" s="2">
        <v>4</v>
      </c>
      <c r="Q38" s="2">
        <v>5</v>
      </c>
      <c r="R38" s="2">
        <v>6</v>
      </c>
      <c r="S38" s="2">
        <v>7</v>
      </c>
      <c r="T38" s="2">
        <v>8</v>
      </c>
      <c r="V38" s="2">
        <v>2</v>
      </c>
      <c r="W38" s="2">
        <v>3</v>
      </c>
      <c r="X38" s="2">
        <v>4</v>
      </c>
      <c r="Y38" s="2">
        <v>5</v>
      </c>
      <c r="Z38" s="2">
        <v>6</v>
      </c>
      <c r="AA38" s="2">
        <v>7</v>
      </c>
      <c r="AB38" s="2">
        <v>8</v>
      </c>
      <c r="AD38" s="2">
        <v>2</v>
      </c>
      <c r="AE38" s="2">
        <v>3</v>
      </c>
      <c r="AF38" s="2">
        <v>4</v>
      </c>
      <c r="AG38" s="2">
        <v>5</v>
      </c>
      <c r="AH38" s="2">
        <v>6</v>
      </c>
      <c r="AI38" s="2">
        <v>7</v>
      </c>
      <c r="AJ38" s="2">
        <v>8</v>
      </c>
      <c r="AL38" s="2"/>
      <c r="AM38" s="2"/>
      <c r="AN38" s="2"/>
      <c r="AO38" s="2"/>
      <c r="AP38" s="2"/>
      <c r="AQ38" s="2"/>
      <c r="AR38" s="2"/>
    </row>
    <row r="39" spans="1:44" hidden="1" outlineLevel="1" x14ac:dyDescent="0.25">
      <c r="A39" s="82" t="s">
        <v>73</v>
      </c>
      <c r="D39" s="36"/>
      <c r="E39" s="54"/>
      <c r="F39" s="54"/>
      <c r="G39" s="54"/>
      <c r="H39" s="54"/>
      <c r="I39" s="54"/>
      <c r="J39" s="54"/>
      <c r="K39" s="40"/>
      <c r="M39" s="3">
        <v>128</v>
      </c>
      <c r="N39" s="47">
        <v>64</v>
      </c>
      <c r="O39" s="47">
        <v>32</v>
      </c>
      <c r="P39" s="47">
        <v>16</v>
      </c>
      <c r="Q39" s="47">
        <v>8</v>
      </c>
      <c r="R39" s="47">
        <v>4</v>
      </c>
      <c r="S39" s="47">
        <v>2</v>
      </c>
      <c r="T39" s="47">
        <v>1</v>
      </c>
      <c r="U39" s="3">
        <v>32</v>
      </c>
      <c r="W39" s="1">
        <v>16</v>
      </c>
      <c r="X39" s="47">
        <v>16</v>
      </c>
      <c r="Y39" s="47">
        <v>16</v>
      </c>
      <c r="Z39" s="47">
        <v>4</v>
      </c>
      <c r="AA39" s="47">
        <v>2</v>
      </c>
      <c r="AB39" s="47">
        <v>1</v>
      </c>
      <c r="AC39" s="3">
        <v>32</v>
      </c>
      <c r="AF39" s="47">
        <v>16</v>
      </c>
      <c r="AG39" s="47">
        <v>16</v>
      </c>
      <c r="AH39" s="47">
        <v>16</v>
      </c>
      <c r="AI39" s="47">
        <v>16</v>
      </c>
      <c r="AJ39" s="47">
        <v>16</v>
      </c>
      <c r="AK39" s="3"/>
      <c r="AN39" s="47"/>
      <c r="AO39" s="47"/>
      <c r="AP39" s="47"/>
      <c r="AQ39" s="47"/>
      <c r="AR39" s="47"/>
    </row>
    <row r="40" spans="1:44" hidden="1" outlineLevel="1" x14ac:dyDescent="0.25">
      <c r="A40" s="82"/>
      <c r="B40" s="49" t="s">
        <v>159</v>
      </c>
      <c r="D40" s="36">
        <f>IF(B38="Round Robin",IFERROR(VLOOKUP(C38,U39:AB43,3,FALSE),0),IF(B38="Elimination",IFERROR(VLOOKUP(C38,M39:T43,3,FALSE),0),IF(B38="Monrad/Compass",IFERROR(VLOOKUP(C38,AC39:AJ44,3,FALSE),0))))</f>
        <v>0</v>
      </c>
      <c r="E40" s="5"/>
      <c r="F40" s="5"/>
      <c r="G40" s="5"/>
      <c r="H40" s="5"/>
      <c r="I40" s="5"/>
      <c r="J40" s="5"/>
      <c r="K40" s="40">
        <f t="shared" ref="K40:K45" si="3">SUM(E40:J40)</f>
        <v>0</v>
      </c>
      <c r="M40" s="3">
        <v>64</v>
      </c>
      <c r="N40" s="47"/>
      <c r="O40" s="47">
        <v>32</v>
      </c>
      <c r="P40" s="47">
        <v>16</v>
      </c>
      <c r="Q40" s="47">
        <v>8</v>
      </c>
      <c r="R40" s="47">
        <v>4</v>
      </c>
      <c r="S40" s="47">
        <v>2</v>
      </c>
      <c r="T40" s="47">
        <v>1</v>
      </c>
      <c r="U40" s="3">
        <v>24</v>
      </c>
      <c r="X40" s="47"/>
      <c r="Y40" s="47"/>
      <c r="Z40" s="47"/>
      <c r="AA40" s="47"/>
      <c r="AB40" s="47"/>
      <c r="AC40" s="3">
        <v>24</v>
      </c>
      <c r="AF40" s="47"/>
      <c r="AG40" s="47"/>
      <c r="AH40" s="47"/>
      <c r="AI40" s="47"/>
      <c r="AJ40" s="47"/>
      <c r="AK40" s="3"/>
      <c r="AN40" s="47"/>
      <c r="AO40" s="47"/>
      <c r="AP40" s="47"/>
      <c r="AQ40" s="47"/>
      <c r="AR40" s="47"/>
    </row>
    <row r="41" spans="1:44" hidden="1" outlineLevel="1" x14ac:dyDescent="0.25">
      <c r="A41" s="82"/>
      <c r="D41" s="36">
        <f>IF(B38="Round Robin",IFERROR(VLOOKUP(C38,U39:AB43,4,FALSE),0),IF(B38="Elimination",IFERROR(VLOOKUP(C38,M39:T43,4,FALSE),0),IF(B38="Monrad/Compass",IFERROR(VLOOKUP(C38,AC39:AJ44,4,FALSE),0))))</f>
        <v>0</v>
      </c>
      <c r="E41" s="5"/>
      <c r="F41" s="5"/>
      <c r="G41" s="5"/>
      <c r="H41" s="5"/>
      <c r="I41" s="5"/>
      <c r="J41" s="5"/>
      <c r="K41" s="40">
        <f t="shared" si="3"/>
        <v>0</v>
      </c>
      <c r="M41" s="3">
        <v>32</v>
      </c>
      <c r="N41" s="47"/>
      <c r="O41" s="47"/>
      <c r="P41" s="47">
        <v>16</v>
      </c>
      <c r="Q41" s="47">
        <v>8</v>
      </c>
      <c r="R41" s="47">
        <v>4</v>
      </c>
      <c r="S41" s="47">
        <v>2</v>
      </c>
      <c r="T41" s="47">
        <v>1</v>
      </c>
      <c r="U41" s="3">
        <v>16</v>
      </c>
      <c r="X41" s="47">
        <v>8</v>
      </c>
      <c r="Y41" s="47">
        <v>8</v>
      </c>
      <c r="Z41" s="47">
        <v>8</v>
      </c>
      <c r="AA41" s="47">
        <v>2</v>
      </c>
      <c r="AB41" s="47">
        <v>1</v>
      </c>
      <c r="AC41" s="3">
        <v>16</v>
      </c>
      <c r="AF41" s="47"/>
      <c r="AG41" s="47">
        <v>8</v>
      </c>
      <c r="AH41" s="47">
        <v>8</v>
      </c>
      <c r="AI41" s="47">
        <v>8</v>
      </c>
      <c r="AJ41" s="47">
        <v>8</v>
      </c>
      <c r="AK41" s="3"/>
      <c r="AN41" s="47"/>
      <c r="AO41" s="47"/>
      <c r="AP41" s="47"/>
      <c r="AQ41" s="47"/>
      <c r="AR41" s="47"/>
    </row>
    <row r="42" spans="1:44" hidden="1" outlineLevel="1" x14ac:dyDescent="0.25">
      <c r="A42" s="82"/>
      <c r="D42" s="36">
        <f>IF(B38="Round Robin",IFERROR(VLOOKUP(C38,U39:AB43,5,FALSE),0),IF(B38="Elimination",IFERROR(VLOOKUP(C38,M39:T43,5,FALSE),0),IF(B38="Monrad/Compass",IFERROR(VLOOKUP(C38,AC39:AJ44,5,FALSE),0))))</f>
        <v>0</v>
      </c>
      <c r="E42" s="5"/>
      <c r="F42" s="5"/>
      <c r="G42" s="5"/>
      <c r="H42" s="5"/>
      <c r="I42" s="5"/>
      <c r="J42" s="5"/>
      <c r="K42" s="40">
        <f t="shared" si="3"/>
        <v>0</v>
      </c>
      <c r="M42" s="3">
        <v>16</v>
      </c>
      <c r="N42" s="47"/>
      <c r="O42" s="47"/>
      <c r="P42" s="47"/>
      <c r="Q42" s="47">
        <v>8</v>
      </c>
      <c r="R42" s="47">
        <v>4</v>
      </c>
      <c r="S42" s="47">
        <v>2</v>
      </c>
      <c r="T42" s="47">
        <v>1</v>
      </c>
      <c r="U42" s="3">
        <v>8</v>
      </c>
      <c r="X42" s="47"/>
      <c r="Y42" s="47">
        <v>4</v>
      </c>
      <c r="Z42" s="47">
        <v>4</v>
      </c>
      <c r="AA42" s="47">
        <v>4</v>
      </c>
      <c r="AB42" s="47">
        <v>1</v>
      </c>
      <c r="AC42" s="3">
        <v>8</v>
      </c>
      <c r="AF42" s="47"/>
      <c r="AG42" s="47"/>
      <c r="AH42" s="47">
        <v>4</v>
      </c>
      <c r="AI42" s="47">
        <v>4</v>
      </c>
      <c r="AJ42" s="47">
        <v>4</v>
      </c>
      <c r="AK42" s="3"/>
      <c r="AN42" s="47"/>
      <c r="AO42" s="47"/>
      <c r="AP42" s="47"/>
      <c r="AQ42" s="47"/>
      <c r="AR42" s="47"/>
    </row>
    <row r="43" spans="1:44" hidden="1" outlineLevel="1" x14ac:dyDescent="0.25">
      <c r="A43" s="82"/>
      <c r="D43" s="36">
        <f>IF(B38="Round Robin",IFERROR(VLOOKUP(C38,U39:AB43,6,FALSE),0),IF(B38="Elimination",IFERROR(VLOOKUP(C38,M39:T43,6,FALSE),0),IF(B38="Monrad/Compass",IFERROR(VLOOKUP(C38,AC39:AJ44,6,FALSE),0))))</f>
        <v>0</v>
      </c>
      <c r="E43" s="5"/>
      <c r="F43" s="5"/>
      <c r="G43" s="5"/>
      <c r="H43" s="5"/>
      <c r="I43" s="5"/>
      <c r="J43" s="5"/>
      <c r="K43" s="40">
        <f t="shared" si="3"/>
        <v>0</v>
      </c>
      <c r="M43" s="3">
        <v>8</v>
      </c>
      <c r="N43" s="47"/>
      <c r="O43" s="47"/>
      <c r="P43" s="47"/>
      <c r="Q43" s="47"/>
      <c r="R43" s="47">
        <v>4</v>
      </c>
      <c r="S43" s="47">
        <v>2</v>
      </c>
      <c r="T43" s="47">
        <v>1</v>
      </c>
      <c r="AC43" s="1">
        <v>0</v>
      </c>
    </row>
    <row r="44" spans="1:44" hidden="1" outlineLevel="1" x14ac:dyDescent="0.25">
      <c r="A44" s="82"/>
      <c r="D44" s="36">
        <f>IF(B38="Round Robin",IFERROR(VLOOKUP(C38,U39:AB43,7,FALSE),0),IF(B38="Elimination",IFERROR(VLOOKUP(C38,M39:T43,7,FALSE),0),IF(B38="Monrad/Compass",IFERROR(VLOOKUP(C38,AC39:AJ44,7,FALSE),0))))</f>
        <v>0</v>
      </c>
      <c r="E44" s="5"/>
      <c r="F44" s="5"/>
      <c r="G44" s="5"/>
      <c r="H44" s="5"/>
      <c r="I44" s="5"/>
      <c r="J44" s="5"/>
      <c r="K44" s="40">
        <f t="shared" si="3"/>
        <v>0</v>
      </c>
      <c r="M44" s="1">
        <v>0</v>
      </c>
      <c r="V44" s="1" t="s">
        <v>69</v>
      </c>
      <c r="AD44" s="1" t="s">
        <v>75</v>
      </c>
    </row>
    <row r="45" spans="1:44" ht="15.75" hidden="1" outlineLevel="1" thickBot="1" x14ac:dyDescent="0.3">
      <c r="A45" s="83"/>
      <c r="D45" s="36">
        <f>IF(B38="Round Robin",IFERROR(VLOOKUP(C38,U39:AB43,8,FALSE),0),IF(B38="Elimination",IFERROR(VLOOKUP(C38,M39:T43,8,FALSE),0),IF(B38="Monrad/Compass",IFERROR(VLOOKUP(C38,AC39:AJ44,8,FALSE),0))))</f>
        <v>0</v>
      </c>
      <c r="E45" s="5"/>
      <c r="F45" s="5"/>
      <c r="G45" s="5"/>
      <c r="H45" s="5"/>
      <c r="I45" s="5"/>
      <c r="J45" s="5"/>
      <c r="K45" s="40">
        <f t="shared" si="3"/>
        <v>0</v>
      </c>
      <c r="N45" s="2">
        <v>2</v>
      </c>
      <c r="O45" s="2">
        <v>3</v>
      </c>
      <c r="P45" s="2">
        <v>4</v>
      </c>
      <c r="Q45" s="2">
        <v>5</v>
      </c>
      <c r="R45" s="2">
        <v>6</v>
      </c>
      <c r="S45" s="2">
        <v>7</v>
      </c>
      <c r="T45" s="2">
        <v>8</v>
      </c>
      <c r="V45" s="2">
        <v>2</v>
      </c>
      <c r="W45" s="2">
        <v>3</v>
      </c>
      <c r="X45" s="2">
        <v>4</v>
      </c>
      <c r="Y45" s="2">
        <v>5</v>
      </c>
      <c r="Z45" s="2">
        <v>6</v>
      </c>
      <c r="AA45" s="2">
        <v>7</v>
      </c>
      <c r="AB45" s="2">
        <v>8</v>
      </c>
      <c r="AD45" s="2">
        <v>2</v>
      </c>
      <c r="AE45" s="2">
        <v>3</v>
      </c>
      <c r="AF45" s="2">
        <v>4</v>
      </c>
      <c r="AG45" s="2">
        <v>5</v>
      </c>
      <c r="AH45" s="2">
        <v>6</v>
      </c>
      <c r="AI45" s="2">
        <v>7</v>
      </c>
      <c r="AJ45" s="2">
        <v>8</v>
      </c>
    </row>
    <row r="46" spans="1:44" ht="15.75" collapsed="1" thickBot="1" x14ac:dyDescent="0.3">
      <c r="A46" s="81" t="s">
        <v>76</v>
      </c>
      <c r="B46" s="95" t="s">
        <v>68</v>
      </c>
      <c r="C46" s="96">
        <v>0</v>
      </c>
      <c r="D46" s="39">
        <f>SUM(D47:D52)</f>
        <v>0</v>
      </c>
      <c r="E46" s="84"/>
      <c r="F46" s="84"/>
      <c r="G46" s="84"/>
      <c r="H46" s="84"/>
      <c r="I46" s="84"/>
      <c r="J46" s="84"/>
      <c r="K46" s="40"/>
      <c r="L46" s="84"/>
      <c r="M46" s="3">
        <v>96</v>
      </c>
      <c r="N46" s="47">
        <v>32</v>
      </c>
      <c r="O46" s="47">
        <v>32</v>
      </c>
      <c r="P46" s="47">
        <v>16</v>
      </c>
      <c r="Q46" s="47">
        <v>8</v>
      </c>
      <c r="R46" s="47">
        <v>4</v>
      </c>
      <c r="S46" s="47">
        <v>2</v>
      </c>
      <c r="T46" s="47">
        <v>1</v>
      </c>
      <c r="U46" s="3">
        <v>32</v>
      </c>
      <c r="W46" s="1">
        <v>16</v>
      </c>
      <c r="X46" s="47">
        <v>16</v>
      </c>
      <c r="Y46" s="47">
        <v>16</v>
      </c>
      <c r="Z46" s="47">
        <v>4</v>
      </c>
      <c r="AA46" s="47">
        <v>2</v>
      </c>
      <c r="AB46" s="47">
        <v>1</v>
      </c>
      <c r="AC46" s="3">
        <v>32</v>
      </c>
      <c r="AF46" s="47"/>
      <c r="AG46" s="47"/>
      <c r="AH46" s="47"/>
      <c r="AI46" s="47"/>
      <c r="AJ46" s="47"/>
    </row>
    <row r="47" spans="1:44" ht="15" hidden="1" customHeight="1" outlineLevel="1" x14ac:dyDescent="0.25">
      <c r="A47" s="82" t="s">
        <v>79</v>
      </c>
      <c r="D47" s="36"/>
      <c r="E47" s="54"/>
      <c r="F47" s="54"/>
      <c r="G47" s="54"/>
      <c r="H47" s="54"/>
      <c r="I47" s="54"/>
      <c r="J47" s="54"/>
      <c r="K47" s="40">
        <f t="shared" ref="K47:K52" si="4">SUM(E47:J47)</f>
        <v>0</v>
      </c>
      <c r="M47" s="3">
        <v>24</v>
      </c>
      <c r="N47" s="47"/>
      <c r="O47" s="47"/>
      <c r="P47" s="47">
        <v>8</v>
      </c>
      <c r="Q47" s="47">
        <v>8</v>
      </c>
      <c r="R47" s="47">
        <v>4</v>
      </c>
      <c r="S47" s="47">
        <v>2</v>
      </c>
      <c r="T47" s="47">
        <v>1</v>
      </c>
      <c r="U47" s="3">
        <v>24</v>
      </c>
      <c r="V47" s="1" t="s">
        <v>77</v>
      </c>
      <c r="W47" s="1" t="s">
        <v>77</v>
      </c>
      <c r="X47" s="1" t="s">
        <v>77</v>
      </c>
      <c r="Y47" s="1" t="s">
        <v>77</v>
      </c>
      <c r="Z47" s="1" t="s">
        <v>77</v>
      </c>
      <c r="AA47" s="1" t="s">
        <v>77</v>
      </c>
      <c r="AB47" s="1" t="s">
        <v>77</v>
      </c>
      <c r="AC47" s="3">
        <v>24</v>
      </c>
      <c r="AF47" s="47"/>
      <c r="AG47" s="47"/>
      <c r="AH47" s="47"/>
      <c r="AI47" s="47">
        <v>12</v>
      </c>
      <c r="AJ47" s="47">
        <v>12</v>
      </c>
    </row>
    <row r="48" spans="1:44" ht="15" hidden="1" customHeight="1" outlineLevel="1" x14ac:dyDescent="0.25">
      <c r="A48" s="82"/>
      <c r="D48" s="36">
        <f>IF(B46="Round Robin",IFERROR(VLOOKUP(C46,U46:AB51,4,FALSE),0),IF(B46="Elimination",IFERROR(VLOOKUP(C46,M46:T51,4,FALSE),0),IF(B46="Match Play",IFERROR(VLOOKUP(C46,AC46:AJ51,4,FALSE),0))))</f>
        <v>0</v>
      </c>
      <c r="E48" s="5"/>
      <c r="F48" s="5"/>
      <c r="G48" s="5"/>
      <c r="H48" s="5"/>
      <c r="I48" s="5"/>
      <c r="J48" s="5"/>
      <c r="K48" s="40">
        <f t="shared" si="4"/>
        <v>0</v>
      </c>
      <c r="M48" s="3">
        <v>16</v>
      </c>
      <c r="N48" s="47"/>
      <c r="O48" s="47"/>
      <c r="P48" s="47"/>
      <c r="Q48" s="47">
        <v>8</v>
      </c>
      <c r="R48" s="47">
        <v>4</v>
      </c>
      <c r="S48" s="47">
        <v>2</v>
      </c>
      <c r="T48" s="47">
        <v>1</v>
      </c>
      <c r="U48" s="3">
        <v>16</v>
      </c>
      <c r="X48" s="47">
        <v>8</v>
      </c>
      <c r="Y48" s="47">
        <v>8</v>
      </c>
      <c r="Z48" s="47">
        <v>8</v>
      </c>
      <c r="AA48" s="47">
        <v>2</v>
      </c>
      <c r="AB48" s="47">
        <v>1</v>
      </c>
      <c r="AC48" s="3">
        <v>16</v>
      </c>
      <c r="AF48" s="47"/>
      <c r="AG48" s="47"/>
      <c r="AH48" s="47"/>
      <c r="AI48" s="47">
        <v>8</v>
      </c>
      <c r="AJ48" s="47">
        <v>8</v>
      </c>
    </row>
    <row r="49" spans="1:44" ht="15" hidden="1" customHeight="1" outlineLevel="1" x14ac:dyDescent="0.25">
      <c r="A49" s="82"/>
      <c r="D49" s="36">
        <f>IF(B46="Round Robin",IFERROR(VLOOKUP(C46,U46:AB51,5,FALSE),0),IF(B46="Elimination",IFERROR(VLOOKUP(C46,M46:T51,5,FALSE),0),IF(B46="Match Play",IFERROR(VLOOKUP(C46,AC46:AJ51,5,FALSE),0))))</f>
        <v>0</v>
      </c>
      <c r="E49" s="5"/>
      <c r="F49" s="5"/>
      <c r="G49" s="5"/>
      <c r="H49" s="5"/>
      <c r="I49" s="5"/>
      <c r="J49" s="5"/>
      <c r="K49" s="40">
        <f t="shared" si="4"/>
        <v>0</v>
      </c>
      <c r="M49" s="3">
        <v>8</v>
      </c>
      <c r="N49" s="47"/>
      <c r="O49" s="47"/>
      <c r="P49" s="47"/>
      <c r="Q49" s="47"/>
      <c r="R49" s="47">
        <v>4</v>
      </c>
      <c r="S49" s="47">
        <v>2</v>
      </c>
      <c r="T49" s="47">
        <v>1</v>
      </c>
      <c r="U49" s="3">
        <v>8</v>
      </c>
      <c r="X49" s="47"/>
      <c r="Y49" s="47">
        <v>4</v>
      </c>
      <c r="Z49" s="47">
        <v>4</v>
      </c>
      <c r="AA49" s="47">
        <v>4</v>
      </c>
      <c r="AB49" s="47">
        <v>1</v>
      </c>
      <c r="AC49" s="3">
        <v>8</v>
      </c>
      <c r="AF49" s="47"/>
      <c r="AG49" s="47"/>
      <c r="AH49" s="47"/>
      <c r="AI49" s="47">
        <v>4</v>
      </c>
      <c r="AJ49" s="47">
        <v>4</v>
      </c>
    </row>
    <row r="50" spans="1:44" ht="15" hidden="1" customHeight="1" outlineLevel="1" x14ac:dyDescent="0.25">
      <c r="A50" s="82"/>
      <c r="D50" s="36">
        <f>IF(B46="Round Robin",IFERROR(VLOOKUP(C46,U46:AB51,6,FALSE),0),IF(B46="Elimination",IFERROR(VLOOKUP(C46,M46:T51,6,FALSE),0),IF(B46="Match Play",IFERROR(VLOOKUP(C46,AC46:AJ51,6,FALSE),0))))</f>
        <v>0</v>
      </c>
      <c r="E50" s="5"/>
      <c r="F50" s="5"/>
      <c r="G50" s="5"/>
      <c r="H50" s="5"/>
      <c r="I50" s="5"/>
      <c r="J50" s="5"/>
      <c r="K50" s="40">
        <f t="shared" si="4"/>
        <v>0</v>
      </c>
      <c r="M50" s="3">
        <v>4</v>
      </c>
      <c r="N50" s="47"/>
      <c r="O50" s="47"/>
      <c r="P50" s="47"/>
      <c r="Q50" s="47"/>
      <c r="R50" s="47"/>
      <c r="S50" s="47">
        <v>2</v>
      </c>
      <c r="T50" s="47">
        <v>1</v>
      </c>
      <c r="U50" s="1">
        <v>4</v>
      </c>
      <c r="Z50" s="1">
        <v>2</v>
      </c>
      <c r="AA50" s="1">
        <v>2</v>
      </c>
      <c r="AB50" s="1">
        <v>2</v>
      </c>
      <c r="AC50" s="1">
        <v>0</v>
      </c>
    </row>
    <row r="51" spans="1:44" ht="15" hidden="1" customHeight="1" outlineLevel="1" x14ac:dyDescent="0.25">
      <c r="A51" s="82"/>
      <c r="D51" s="36">
        <f>IF(B46="Round Robin",IFERROR(VLOOKUP(C46,U46:AB51,7,FALSE),0),IF(B46="Elimination",IFERROR(VLOOKUP(C46,M46:T51,7,FALSE),0),IF(B46="Match Play",IFERROR(VLOOKUP(C46,AC46:AJ51,7,FALSE),0))))</f>
        <v>0</v>
      </c>
      <c r="E51" s="5"/>
      <c r="F51" s="5"/>
      <c r="G51" s="5"/>
      <c r="H51" s="5"/>
      <c r="I51" s="5"/>
      <c r="J51" s="5"/>
      <c r="K51" s="40">
        <f t="shared" si="4"/>
        <v>0</v>
      </c>
      <c r="M51" s="1">
        <v>0</v>
      </c>
      <c r="U51" s="1">
        <v>0</v>
      </c>
    </row>
    <row r="52" spans="1:44" ht="15" hidden="1" customHeight="1" outlineLevel="1" thickBot="1" x14ac:dyDescent="0.3">
      <c r="A52" s="83"/>
      <c r="D52" s="36">
        <f>IF(B46="Round Robin",IFERROR(VLOOKUP(C46,U46:AB51,8,FALSE),0),IF(B46="Elimination",IFERROR(VLOOKUP(C46,M46:T51,8,FALSE),0),IF(B46="Match Play",IFERROR(VLOOKUP(C46,AC46:AJ51,8,FALSE),0))))</f>
        <v>0</v>
      </c>
      <c r="E52" s="5"/>
      <c r="F52" s="5"/>
      <c r="G52" s="5"/>
      <c r="H52" s="5"/>
      <c r="I52" s="5"/>
      <c r="J52" s="5"/>
      <c r="K52" s="40">
        <f t="shared" si="4"/>
        <v>0</v>
      </c>
    </row>
    <row r="53" spans="1:44" ht="15.75" collapsed="1" thickBot="1" x14ac:dyDescent="0.3">
      <c r="A53" s="103" t="s">
        <v>80</v>
      </c>
      <c r="B53" s="93" t="s">
        <v>69</v>
      </c>
      <c r="C53" s="94">
        <v>0</v>
      </c>
      <c r="D53" s="88">
        <f>SUM(D54:D60)</f>
        <v>0</v>
      </c>
      <c r="E53" s="89"/>
      <c r="F53" s="89"/>
      <c r="G53" s="89"/>
      <c r="H53" s="89"/>
      <c r="I53" s="89"/>
      <c r="J53" s="89"/>
      <c r="K53" s="90"/>
      <c r="L53" s="89"/>
      <c r="N53" s="2">
        <v>2</v>
      </c>
      <c r="O53" s="2">
        <v>3</v>
      </c>
      <c r="P53" s="2">
        <v>4</v>
      </c>
      <c r="Q53" s="2">
        <v>5</v>
      </c>
      <c r="R53" s="2">
        <v>6</v>
      </c>
      <c r="S53" s="2">
        <v>7</v>
      </c>
      <c r="T53" s="2">
        <v>8</v>
      </c>
      <c r="V53" s="2">
        <v>2</v>
      </c>
      <c r="W53" s="2">
        <v>3</v>
      </c>
      <c r="X53" s="2">
        <v>4</v>
      </c>
      <c r="Y53" s="2">
        <v>5</v>
      </c>
      <c r="Z53" s="2">
        <v>6</v>
      </c>
      <c r="AA53" s="2">
        <v>7</v>
      </c>
      <c r="AB53" s="2">
        <v>8</v>
      </c>
      <c r="AD53" s="2">
        <v>2</v>
      </c>
      <c r="AE53" s="2">
        <v>3</v>
      </c>
      <c r="AF53" s="2">
        <v>4</v>
      </c>
      <c r="AG53" s="2">
        <v>5</v>
      </c>
      <c r="AH53" s="2">
        <v>6</v>
      </c>
      <c r="AI53" s="2">
        <v>7</v>
      </c>
      <c r="AJ53" s="2">
        <v>8</v>
      </c>
      <c r="AL53" s="2"/>
      <c r="AM53" s="2"/>
      <c r="AN53" s="2"/>
      <c r="AO53" s="2"/>
      <c r="AP53" s="2"/>
      <c r="AQ53" s="2"/>
      <c r="AR53" s="2"/>
    </row>
    <row r="54" spans="1:44" hidden="1" outlineLevel="1" x14ac:dyDescent="0.25">
      <c r="A54" s="86" t="s">
        <v>73</v>
      </c>
      <c r="D54" s="36"/>
      <c r="E54" s="54"/>
      <c r="F54" s="54"/>
      <c r="G54" s="54"/>
      <c r="H54" s="54"/>
      <c r="I54" s="54"/>
      <c r="J54" s="54"/>
      <c r="K54" s="90"/>
      <c r="M54" s="3">
        <v>128</v>
      </c>
      <c r="N54" s="47">
        <v>64</v>
      </c>
      <c r="O54" s="47">
        <v>32</v>
      </c>
      <c r="P54" s="47">
        <v>16</v>
      </c>
      <c r="Q54" s="47">
        <v>8</v>
      </c>
      <c r="R54" s="47">
        <v>4</v>
      </c>
      <c r="S54" s="47">
        <v>2</v>
      </c>
      <c r="T54" s="47">
        <v>1</v>
      </c>
      <c r="U54" s="3">
        <v>32</v>
      </c>
      <c r="W54" s="1">
        <v>16</v>
      </c>
      <c r="X54" s="47">
        <v>16</v>
      </c>
      <c r="Y54" s="47">
        <v>16</v>
      </c>
      <c r="Z54" s="47">
        <v>4</v>
      </c>
      <c r="AA54" s="47">
        <v>2</v>
      </c>
      <c r="AB54" s="47">
        <v>1</v>
      </c>
      <c r="AC54" s="3">
        <v>32</v>
      </c>
      <c r="AF54" s="47">
        <v>16</v>
      </c>
      <c r="AG54" s="47">
        <v>16</v>
      </c>
      <c r="AH54" s="47">
        <v>16</v>
      </c>
      <c r="AI54" s="47">
        <v>16</v>
      </c>
      <c r="AJ54" s="47">
        <v>16</v>
      </c>
      <c r="AK54" s="3"/>
      <c r="AN54" s="47"/>
      <c r="AO54" s="47"/>
      <c r="AP54" s="47"/>
      <c r="AQ54" s="47"/>
      <c r="AR54" s="47"/>
    </row>
    <row r="55" spans="1:44" hidden="1" outlineLevel="1" x14ac:dyDescent="0.25">
      <c r="A55" s="86"/>
      <c r="B55" s="49" t="s">
        <v>160</v>
      </c>
      <c r="D55" s="36">
        <f>IF(B53="Round Robin",IFERROR(VLOOKUP(C53,U54:AB58,3,FALSE),0),IF(B53="Elimination",IFERROR(VLOOKUP(C53,M54:T58,3,FALSE),0),IF(B53="Monrad/Compass",IFERROR(VLOOKUP(C53,AC54:AJ59,3,FALSE),0))))</f>
        <v>0</v>
      </c>
      <c r="E55" s="5"/>
      <c r="F55" s="5"/>
      <c r="G55" s="5"/>
      <c r="H55" s="5"/>
      <c r="I55" s="5"/>
      <c r="J55" s="5"/>
      <c r="K55" s="90">
        <f t="shared" ref="K55:K60" si="5">SUM(E55:J55)</f>
        <v>0</v>
      </c>
      <c r="M55" s="3">
        <v>64</v>
      </c>
      <c r="N55" s="47"/>
      <c r="O55" s="47">
        <v>32</v>
      </c>
      <c r="P55" s="47">
        <v>16</v>
      </c>
      <c r="Q55" s="47">
        <v>8</v>
      </c>
      <c r="R55" s="47">
        <v>4</v>
      </c>
      <c r="S55" s="47">
        <v>2</v>
      </c>
      <c r="T55" s="47">
        <v>1</v>
      </c>
      <c r="U55" s="3">
        <v>24</v>
      </c>
      <c r="X55" s="47"/>
      <c r="Y55" s="47"/>
      <c r="Z55" s="47"/>
      <c r="AA55" s="47"/>
      <c r="AB55" s="47"/>
      <c r="AC55" s="3">
        <v>24</v>
      </c>
      <c r="AF55" s="47"/>
      <c r="AG55" s="47"/>
      <c r="AH55" s="47"/>
      <c r="AI55" s="47"/>
      <c r="AJ55" s="47"/>
      <c r="AK55" s="3"/>
      <c r="AN55" s="47"/>
      <c r="AO55" s="47"/>
      <c r="AP55" s="47"/>
      <c r="AQ55" s="47"/>
      <c r="AR55" s="47"/>
    </row>
    <row r="56" spans="1:44" hidden="1" outlineLevel="1" x14ac:dyDescent="0.25">
      <c r="A56" s="86"/>
      <c r="D56" s="36">
        <f>IF(B53="Round Robin",IFERROR(VLOOKUP(C53,U54:AB58,4,FALSE),0),IF(B53="Elimination",IFERROR(VLOOKUP(C53,M54:T58,4,FALSE),0),IF(B53="Monrad/Compass",IFERROR(VLOOKUP(C53,AC54:AJ59,4,FALSE),0))))</f>
        <v>0</v>
      </c>
      <c r="E56" s="5"/>
      <c r="F56" s="5"/>
      <c r="G56" s="5"/>
      <c r="H56" s="5"/>
      <c r="I56" s="5"/>
      <c r="J56" s="5"/>
      <c r="K56" s="90">
        <f t="shared" si="5"/>
        <v>0</v>
      </c>
      <c r="M56" s="3">
        <v>32</v>
      </c>
      <c r="N56" s="47"/>
      <c r="O56" s="47"/>
      <c r="P56" s="47">
        <v>16</v>
      </c>
      <c r="Q56" s="47">
        <v>8</v>
      </c>
      <c r="R56" s="47">
        <v>4</v>
      </c>
      <c r="S56" s="47">
        <v>2</v>
      </c>
      <c r="T56" s="47">
        <v>1</v>
      </c>
      <c r="U56" s="3">
        <v>16</v>
      </c>
      <c r="X56" s="47">
        <v>8</v>
      </c>
      <c r="Y56" s="47">
        <v>8</v>
      </c>
      <c r="Z56" s="47">
        <v>8</v>
      </c>
      <c r="AA56" s="47">
        <v>2</v>
      </c>
      <c r="AB56" s="47">
        <v>1</v>
      </c>
      <c r="AC56" s="3">
        <v>16</v>
      </c>
      <c r="AF56" s="47"/>
      <c r="AG56" s="47">
        <v>8</v>
      </c>
      <c r="AH56" s="47">
        <v>8</v>
      </c>
      <c r="AI56" s="47">
        <v>8</v>
      </c>
      <c r="AJ56" s="47">
        <v>8</v>
      </c>
      <c r="AK56" s="3"/>
      <c r="AN56" s="47"/>
      <c r="AO56" s="47"/>
      <c r="AP56" s="47"/>
      <c r="AQ56" s="47"/>
      <c r="AR56" s="47"/>
    </row>
    <row r="57" spans="1:44" hidden="1" outlineLevel="1" x14ac:dyDescent="0.25">
      <c r="A57" s="86"/>
      <c r="D57" s="36">
        <f>IF(B53="Round Robin",IFERROR(VLOOKUP(C53,U54:AB58,5,FALSE),0),IF(B53="Elimination",IFERROR(VLOOKUP(C53,M54:T58,5,FALSE),0),IF(B53="Monrad/Compass",IFERROR(VLOOKUP(C53,AC54:AJ59,5,FALSE),0))))</f>
        <v>0</v>
      </c>
      <c r="E57" s="5"/>
      <c r="F57" s="5"/>
      <c r="G57" s="5"/>
      <c r="H57" s="5"/>
      <c r="I57" s="5"/>
      <c r="J57" s="5"/>
      <c r="K57" s="90">
        <f t="shared" si="5"/>
        <v>0</v>
      </c>
      <c r="M57" s="3">
        <v>16</v>
      </c>
      <c r="N57" s="47"/>
      <c r="O57" s="47"/>
      <c r="P57" s="47"/>
      <c r="Q57" s="47">
        <v>8</v>
      </c>
      <c r="R57" s="47">
        <v>4</v>
      </c>
      <c r="S57" s="47">
        <v>2</v>
      </c>
      <c r="T57" s="47">
        <v>1</v>
      </c>
      <c r="U57" s="3">
        <v>8</v>
      </c>
      <c r="X57" s="47"/>
      <c r="Y57" s="47">
        <v>4</v>
      </c>
      <c r="Z57" s="47">
        <v>4</v>
      </c>
      <c r="AA57" s="47">
        <v>4</v>
      </c>
      <c r="AB57" s="47">
        <v>1</v>
      </c>
      <c r="AC57" s="3">
        <v>8</v>
      </c>
      <c r="AF57" s="47"/>
      <c r="AG57" s="47"/>
      <c r="AH57" s="47">
        <v>4</v>
      </c>
      <c r="AI57" s="47">
        <v>4</v>
      </c>
      <c r="AJ57" s="47">
        <v>4</v>
      </c>
      <c r="AK57" s="3"/>
      <c r="AN57" s="47"/>
      <c r="AO57" s="47"/>
      <c r="AP57" s="47"/>
      <c r="AQ57" s="47"/>
      <c r="AR57" s="47"/>
    </row>
    <row r="58" spans="1:44" hidden="1" outlineLevel="1" x14ac:dyDescent="0.25">
      <c r="A58" s="86"/>
      <c r="D58" s="36">
        <f>IF(B53="Round Robin",IFERROR(VLOOKUP(C53,U54:AB58,6,FALSE),0),IF(B53="Elimination",IFERROR(VLOOKUP(C53,M54:T58,6,FALSE),0),IF(B53="Monrad/Compass",IFERROR(VLOOKUP(C53,AC54:AJ59,6,FALSE),0))))</f>
        <v>0</v>
      </c>
      <c r="E58" s="5"/>
      <c r="F58" s="5"/>
      <c r="G58" s="5"/>
      <c r="H58" s="5"/>
      <c r="I58" s="5"/>
      <c r="J58" s="5"/>
      <c r="K58" s="90">
        <f t="shared" si="5"/>
        <v>0</v>
      </c>
      <c r="M58" s="3">
        <v>8</v>
      </c>
      <c r="N58" s="47"/>
      <c r="O58" s="47"/>
      <c r="P58" s="47"/>
      <c r="Q58" s="47"/>
      <c r="R58" s="47">
        <v>4</v>
      </c>
      <c r="S58" s="47">
        <v>2</v>
      </c>
      <c r="T58" s="47">
        <v>1</v>
      </c>
      <c r="AC58" s="1">
        <v>0</v>
      </c>
    </row>
    <row r="59" spans="1:44" hidden="1" outlineLevel="1" x14ac:dyDescent="0.25">
      <c r="A59" s="86"/>
      <c r="D59" s="36">
        <f>IF(B53="Round Robin",IFERROR(VLOOKUP(C53,U54:AB58,7,FALSE),0),IF(B53="Elimination",IFERROR(VLOOKUP(C53,M54:T58,7,FALSE),0),IF(B53="Monrad/Compass",IFERROR(VLOOKUP(C53,AC54:AJ59,7,FALSE),0))))</f>
        <v>0</v>
      </c>
      <c r="E59" s="5"/>
      <c r="F59" s="5"/>
      <c r="G59" s="5"/>
      <c r="H59" s="5"/>
      <c r="I59" s="5"/>
      <c r="J59" s="5"/>
      <c r="K59" s="90">
        <f t="shared" si="5"/>
        <v>0</v>
      </c>
      <c r="M59" s="1">
        <v>0</v>
      </c>
      <c r="V59" s="1" t="s">
        <v>69</v>
      </c>
      <c r="AD59" s="1" t="s">
        <v>75</v>
      </c>
    </row>
    <row r="60" spans="1:44" ht="15.75" hidden="1" outlineLevel="1" thickBot="1" x14ac:dyDescent="0.3">
      <c r="A60" s="87"/>
      <c r="D60" s="36">
        <f>IF(B53="Round Robin",IFERROR(VLOOKUP(C53,U54:AB58,8,FALSE),0),IF(B53="Elimination",IFERROR(VLOOKUP(C53,M54:T58,8,FALSE),0),IF(B53="Monrad/Compass",IFERROR(VLOOKUP(C53,AC54:AJ59,8,FALSE),0))))</f>
        <v>0</v>
      </c>
      <c r="E60" s="5"/>
      <c r="F60" s="5"/>
      <c r="G60" s="5"/>
      <c r="H60" s="5"/>
      <c r="I60" s="5"/>
      <c r="J60" s="5"/>
      <c r="K60" s="90">
        <f t="shared" si="5"/>
        <v>0</v>
      </c>
      <c r="N60" s="2">
        <v>2</v>
      </c>
      <c r="O60" s="2">
        <v>3</v>
      </c>
      <c r="P60" s="2">
        <v>4</v>
      </c>
      <c r="Q60" s="2">
        <v>5</v>
      </c>
      <c r="R60" s="2">
        <v>6</v>
      </c>
      <c r="S60" s="2">
        <v>7</v>
      </c>
      <c r="T60" s="2">
        <v>8</v>
      </c>
      <c r="V60" s="2">
        <v>2</v>
      </c>
      <c r="W60" s="2">
        <v>3</v>
      </c>
      <c r="X60" s="2">
        <v>4</v>
      </c>
      <c r="Y60" s="2">
        <v>5</v>
      </c>
      <c r="Z60" s="2">
        <v>6</v>
      </c>
      <c r="AA60" s="2">
        <v>7</v>
      </c>
      <c r="AB60" s="2">
        <v>8</v>
      </c>
      <c r="AD60" s="2">
        <v>2</v>
      </c>
      <c r="AE60" s="2">
        <v>3</v>
      </c>
      <c r="AF60" s="2">
        <v>4</v>
      </c>
      <c r="AG60" s="2">
        <v>5</v>
      </c>
      <c r="AH60" s="2">
        <v>6</v>
      </c>
      <c r="AI60" s="2">
        <v>7</v>
      </c>
      <c r="AJ60" s="2">
        <v>8</v>
      </c>
    </row>
    <row r="61" spans="1:44" ht="15.75" collapsed="1" thickBot="1" x14ac:dyDescent="0.3">
      <c r="A61" s="85" t="s">
        <v>76</v>
      </c>
      <c r="B61" s="93" t="s">
        <v>68</v>
      </c>
      <c r="C61" s="94">
        <v>0</v>
      </c>
      <c r="D61" s="88">
        <f>SUM(D62:D67)</f>
        <v>0</v>
      </c>
      <c r="E61" s="89"/>
      <c r="F61" s="89"/>
      <c r="G61" s="89"/>
      <c r="H61" s="89"/>
      <c r="I61" s="89"/>
      <c r="J61" s="89"/>
      <c r="K61" s="90"/>
      <c r="L61" s="89"/>
      <c r="M61" s="3">
        <v>96</v>
      </c>
      <c r="N61" s="47">
        <v>32</v>
      </c>
      <c r="O61" s="47">
        <v>32</v>
      </c>
      <c r="P61" s="47">
        <v>16</v>
      </c>
      <c r="Q61" s="47">
        <v>8</v>
      </c>
      <c r="R61" s="47">
        <v>4</v>
      </c>
      <c r="S61" s="47">
        <v>2</v>
      </c>
      <c r="T61" s="47">
        <v>1</v>
      </c>
      <c r="U61" s="3">
        <v>32</v>
      </c>
      <c r="W61" s="1">
        <v>16</v>
      </c>
      <c r="X61" s="47">
        <v>16</v>
      </c>
      <c r="Y61" s="47">
        <v>16</v>
      </c>
      <c r="Z61" s="47">
        <v>4</v>
      </c>
      <c r="AA61" s="47">
        <v>2</v>
      </c>
      <c r="AB61" s="47">
        <v>1</v>
      </c>
      <c r="AC61" s="3">
        <v>32</v>
      </c>
      <c r="AF61" s="47"/>
      <c r="AG61" s="47"/>
      <c r="AH61" s="47"/>
      <c r="AI61" s="47"/>
      <c r="AJ61" s="47"/>
    </row>
    <row r="62" spans="1:44" ht="15" hidden="1" customHeight="1" outlineLevel="1" x14ac:dyDescent="0.25">
      <c r="A62" s="86" t="s">
        <v>80</v>
      </c>
      <c r="D62" s="36"/>
      <c r="E62" s="54"/>
      <c r="F62" s="54"/>
      <c r="G62" s="54"/>
      <c r="H62" s="54"/>
      <c r="I62" s="54"/>
      <c r="J62" s="54"/>
      <c r="K62" s="90">
        <f t="shared" ref="K62:K67" si="6">SUM(E62:J62)</f>
        <v>0</v>
      </c>
      <c r="M62" s="3">
        <v>24</v>
      </c>
      <c r="N62" s="47"/>
      <c r="O62" s="47"/>
      <c r="P62" s="47">
        <v>8</v>
      </c>
      <c r="Q62" s="47">
        <v>8</v>
      </c>
      <c r="R62" s="47">
        <v>4</v>
      </c>
      <c r="S62" s="47">
        <v>2</v>
      </c>
      <c r="T62" s="47">
        <v>1</v>
      </c>
      <c r="U62" s="3">
        <v>24</v>
      </c>
      <c r="V62" s="1" t="s">
        <v>77</v>
      </c>
      <c r="W62" s="1" t="s">
        <v>77</v>
      </c>
      <c r="X62" s="1" t="s">
        <v>77</v>
      </c>
      <c r="Y62" s="1" t="s">
        <v>77</v>
      </c>
      <c r="Z62" s="1" t="s">
        <v>77</v>
      </c>
      <c r="AA62" s="1" t="s">
        <v>77</v>
      </c>
      <c r="AB62" s="1" t="s">
        <v>77</v>
      </c>
      <c r="AC62" s="3">
        <v>24</v>
      </c>
      <c r="AF62" s="47"/>
      <c r="AG62" s="47"/>
      <c r="AH62" s="47"/>
      <c r="AI62" s="47">
        <v>12</v>
      </c>
      <c r="AJ62" s="47">
        <v>12</v>
      </c>
    </row>
    <row r="63" spans="1:44" ht="15" hidden="1" customHeight="1" outlineLevel="1" x14ac:dyDescent="0.25">
      <c r="A63" s="86"/>
      <c r="D63" s="36">
        <f>IF(B61="Round Robin",IFERROR(VLOOKUP(C61,U61:AB66,4,FALSE),0),IF(B61="Elimination",IFERROR(VLOOKUP(C61,M61:T66,4,FALSE),0),IF(B61="Match Play",IFERROR(VLOOKUP(C61,AC61:AJ66,4,FALSE),0))))</f>
        <v>0</v>
      </c>
      <c r="E63" s="5"/>
      <c r="F63" s="5"/>
      <c r="G63" s="5"/>
      <c r="H63" s="5"/>
      <c r="I63" s="5"/>
      <c r="J63" s="5"/>
      <c r="K63" s="90">
        <f t="shared" si="6"/>
        <v>0</v>
      </c>
      <c r="M63" s="3">
        <v>16</v>
      </c>
      <c r="N63" s="47"/>
      <c r="O63" s="47"/>
      <c r="P63" s="47"/>
      <c r="Q63" s="47">
        <v>8</v>
      </c>
      <c r="R63" s="47">
        <v>4</v>
      </c>
      <c r="S63" s="47">
        <v>2</v>
      </c>
      <c r="T63" s="47">
        <v>1</v>
      </c>
      <c r="U63" s="3">
        <v>16</v>
      </c>
      <c r="X63" s="47">
        <v>8</v>
      </c>
      <c r="Y63" s="47">
        <v>8</v>
      </c>
      <c r="Z63" s="47">
        <v>8</v>
      </c>
      <c r="AA63" s="47">
        <v>2</v>
      </c>
      <c r="AB63" s="47">
        <v>1</v>
      </c>
      <c r="AC63" s="3">
        <v>16</v>
      </c>
      <c r="AF63" s="47"/>
      <c r="AG63" s="47"/>
      <c r="AH63" s="47"/>
      <c r="AI63" s="47">
        <v>8</v>
      </c>
      <c r="AJ63" s="47">
        <v>8</v>
      </c>
    </row>
    <row r="64" spans="1:44" ht="15" hidden="1" customHeight="1" outlineLevel="1" x14ac:dyDescent="0.25">
      <c r="A64" s="86"/>
      <c r="D64" s="36">
        <f>IF(B61="Round Robin",IFERROR(VLOOKUP(C61,U61:AB66,5,FALSE),0),IF(B61="Elimination",IFERROR(VLOOKUP(C61,M61:T66,5,FALSE),0),IF(B61="Match Play",IFERROR(VLOOKUP(C61,AC61:AJ66,5,FALSE),0))))</f>
        <v>0</v>
      </c>
      <c r="E64" s="5"/>
      <c r="F64" s="5"/>
      <c r="G64" s="5"/>
      <c r="H64" s="5"/>
      <c r="I64" s="5"/>
      <c r="J64" s="5"/>
      <c r="K64" s="90">
        <f t="shared" si="6"/>
        <v>0</v>
      </c>
      <c r="M64" s="3">
        <v>8</v>
      </c>
      <c r="N64" s="47"/>
      <c r="O64" s="47"/>
      <c r="P64" s="47"/>
      <c r="Q64" s="47"/>
      <c r="R64" s="47">
        <v>4</v>
      </c>
      <c r="S64" s="47">
        <v>2</v>
      </c>
      <c r="T64" s="47">
        <v>1</v>
      </c>
      <c r="U64" s="3">
        <v>8</v>
      </c>
      <c r="X64" s="47"/>
      <c r="Y64" s="47">
        <v>4</v>
      </c>
      <c r="Z64" s="47">
        <v>4</v>
      </c>
      <c r="AA64" s="47">
        <v>4</v>
      </c>
      <c r="AB64" s="47">
        <v>1</v>
      </c>
      <c r="AC64" s="3">
        <v>8</v>
      </c>
      <c r="AF64" s="47"/>
      <c r="AG64" s="47"/>
      <c r="AH64" s="47"/>
      <c r="AI64" s="47">
        <v>4</v>
      </c>
      <c r="AJ64" s="47">
        <v>4</v>
      </c>
    </row>
    <row r="65" spans="1:44" ht="15" hidden="1" customHeight="1" outlineLevel="1" x14ac:dyDescent="0.25">
      <c r="A65" s="86"/>
      <c r="D65" s="36">
        <f>IF(B61="Round Robin",IFERROR(VLOOKUP(C61,U61:AB66,6,FALSE),0),IF(B61="Elimination",IFERROR(VLOOKUP(C61,M61:T66,6,FALSE),0),IF(B61="Match Play",IFERROR(VLOOKUP(C61,AC61:AJ66,6,FALSE),0))))</f>
        <v>0</v>
      </c>
      <c r="E65" s="5"/>
      <c r="F65" s="5"/>
      <c r="G65" s="5"/>
      <c r="H65" s="5"/>
      <c r="I65" s="5"/>
      <c r="J65" s="5"/>
      <c r="K65" s="90">
        <f t="shared" si="6"/>
        <v>0</v>
      </c>
      <c r="M65" s="3">
        <v>4</v>
      </c>
      <c r="N65" s="47"/>
      <c r="O65" s="47"/>
      <c r="P65" s="47"/>
      <c r="Q65" s="47"/>
      <c r="R65" s="47"/>
      <c r="S65" s="47">
        <v>2</v>
      </c>
      <c r="T65" s="47">
        <v>1</v>
      </c>
      <c r="U65" s="1">
        <v>4</v>
      </c>
      <c r="Z65" s="1">
        <v>2</v>
      </c>
      <c r="AA65" s="1">
        <v>2</v>
      </c>
      <c r="AB65" s="1">
        <v>2</v>
      </c>
      <c r="AC65" s="1">
        <v>0</v>
      </c>
    </row>
    <row r="66" spans="1:44" ht="15" hidden="1" customHeight="1" outlineLevel="1" x14ac:dyDescent="0.25">
      <c r="A66" s="86"/>
      <c r="D66" s="36">
        <f>IF(B61="Round Robin",IFERROR(VLOOKUP(C61,U61:AB66,7,FALSE),0),IF(B61="Elimination",IFERROR(VLOOKUP(C61,M61:T66,7,FALSE),0),IF(B61="Match Play",IFERROR(VLOOKUP(C61,AC61:AJ66,7,FALSE),0))))</f>
        <v>0</v>
      </c>
      <c r="E66" s="5"/>
      <c r="F66" s="5"/>
      <c r="G66" s="5"/>
      <c r="H66" s="5"/>
      <c r="I66" s="5"/>
      <c r="J66" s="5"/>
      <c r="K66" s="90">
        <f t="shared" si="6"/>
        <v>0</v>
      </c>
      <c r="M66" s="1">
        <v>0</v>
      </c>
      <c r="U66" s="1">
        <v>0</v>
      </c>
    </row>
    <row r="67" spans="1:44" ht="15" hidden="1" customHeight="1" outlineLevel="1" thickBot="1" x14ac:dyDescent="0.3">
      <c r="A67" s="87"/>
      <c r="D67" s="36">
        <f>IF(B61="Round Robin",IFERROR(VLOOKUP(C61,U61:AB66,8,FALSE),0),IF(B61="Elimination",IFERROR(VLOOKUP(C61,M61:T66,8,FALSE),0),IF(B61="Match Play",IFERROR(VLOOKUP(C61,AC61:AJ66,8,FALSE),0))))</f>
        <v>0</v>
      </c>
      <c r="E67" s="5"/>
      <c r="F67" s="5"/>
      <c r="G67" s="5"/>
      <c r="H67" s="5"/>
      <c r="I67" s="5"/>
      <c r="J67" s="5"/>
      <c r="K67" s="90">
        <f t="shared" si="6"/>
        <v>0</v>
      </c>
    </row>
    <row r="68" spans="1:44" ht="15.75" collapsed="1" thickBot="1" x14ac:dyDescent="0.3">
      <c r="A68" s="6" t="s">
        <v>81</v>
      </c>
      <c r="B68" s="91" t="s">
        <v>69</v>
      </c>
      <c r="C68" s="92">
        <v>0</v>
      </c>
      <c r="D68" s="35">
        <f>SUM(D69:D75)</f>
        <v>0</v>
      </c>
      <c r="E68" s="11"/>
      <c r="F68" s="11"/>
      <c r="G68" s="11"/>
      <c r="H68" s="11"/>
      <c r="I68" s="11"/>
      <c r="J68" s="11"/>
      <c r="K68" s="12"/>
      <c r="L68" s="11"/>
      <c r="N68" s="2">
        <v>2</v>
      </c>
      <c r="O68" s="2">
        <v>3</v>
      </c>
      <c r="P68" s="2">
        <v>4</v>
      </c>
      <c r="Q68" s="2">
        <v>5</v>
      </c>
      <c r="R68" s="2">
        <v>6</v>
      </c>
      <c r="S68" s="2">
        <v>7</v>
      </c>
      <c r="T68" s="2">
        <v>8</v>
      </c>
      <c r="V68" s="2">
        <v>2</v>
      </c>
      <c r="W68" s="2">
        <v>3</v>
      </c>
      <c r="X68" s="2">
        <v>4</v>
      </c>
      <c r="Y68" s="2">
        <v>5</v>
      </c>
      <c r="Z68" s="2">
        <v>6</v>
      </c>
      <c r="AA68" s="2">
        <v>7</v>
      </c>
      <c r="AB68" s="2">
        <v>8</v>
      </c>
      <c r="AD68" s="2">
        <v>2</v>
      </c>
      <c r="AE68" s="2">
        <v>3</v>
      </c>
      <c r="AF68" s="2">
        <v>4</v>
      </c>
      <c r="AG68" s="2">
        <v>5</v>
      </c>
      <c r="AH68" s="2">
        <v>6</v>
      </c>
      <c r="AI68" s="2">
        <v>7</v>
      </c>
      <c r="AJ68" s="2">
        <v>8</v>
      </c>
      <c r="AL68" s="2"/>
      <c r="AM68" s="2"/>
      <c r="AN68" s="2"/>
      <c r="AO68" s="2"/>
      <c r="AP68" s="2"/>
      <c r="AQ68" s="2"/>
      <c r="AR68" s="2"/>
    </row>
    <row r="69" spans="1:44" hidden="1" outlineLevel="1" x14ac:dyDescent="0.25">
      <c r="A69" s="53" t="s">
        <v>73</v>
      </c>
      <c r="D69" s="36"/>
      <c r="E69" s="54"/>
      <c r="F69" s="54"/>
      <c r="G69" s="54"/>
      <c r="H69" s="54"/>
      <c r="I69" s="54"/>
      <c r="J69" s="54"/>
      <c r="K69" s="12"/>
      <c r="M69" s="3">
        <v>128</v>
      </c>
      <c r="N69" s="47">
        <v>64</v>
      </c>
      <c r="O69" s="47">
        <v>32</v>
      </c>
      <c r="P69" s="47">
        <v>16</v>
      </c>
      <c r="Q69" s="47">
        <v>8</v>
      </c>
      <c r="R69" s="47">
        <v>4</v>
      </c>
      <c r="S69" s="47">
        <v>2</v>
      </c>
      <c r="T69" s="47">
        <v>1</v>
      </c>
      <c r="U69" s="3">
        <v>32</v>
      </c>
      <c r="W69" s="1">
        <v>16</v>
      </c>
      <c r="X69" s="47">
        <v>16</v>
      </c>
      <c r="Y69" s="47">
        <v>16</v>
      </c>
      <c r="Z69" s="47">
        <v>4</v>
      </c>
      <c r="AA69" s="47">
        <v>2</v>
      </c>
      <c r="AB69" s="47">
        <v>1</v>
      </c>
      <c r="AC69" s="3">
        <v>32</v>
      </c>
      <c r="AF69" s="47">
        <v>16</v>
      </c>
      <c r="AG69" s="47">
        <v>16</v>
      </c>
      <c r="AH69" s="47">
        <v>16</v>
      </c>
      <c r="AI69" s="47">
        <v>16</v>
      </c>
      <c r="AJ69" s="47">
        <v>16</v>
      </c>
      <c r="AK69" s="3"/>
      <c r="AN69" s="47"/>
      <c r="AO69" s="47"/>
      <c r="AP69" s="47"/>
      <c r="AQ69" s="47"/>
      <c r="AR69" s="47"/>
    </row>
    <row r="70" spans="1:44" hidden="1" outlineLevel="1" x14ac:dyDescent="0.25">
      <c r="A70" s="53"/>
      <c r="B70" s="49" t="s">
        <v>161</v>
      </c>
      <c r="D70" s="36">
        <f>IF(B68="Round Robin",IFERROR(VLOOKUP(C68,U69:AB73,3,FALSE),0),IF(B68="Elimination",IFERROR(VLOOKUP(C68,M69:T73,3,FALSE),0),IF(B68="Monrad/Compass",IFERROR(VLOOKUP(C68,AC69:AJ74,3,FALSE),0))))</f>
        <v>0</v>
      </c>
      <c r="E70" s="5"/>
      <c r="F70" s="5"/>
      <c r="G70" s="5"/>
      <c r="H70" s="5"/>
      <c r="I70" s="5"/>
      <c r="J70" s="5"/>
      <c r="K70" s="12">
        <f t="shared" ref="K70:K75" si="7">SUM(E70:J70)</f>
        <v>0</v>
      </c>
      <c r="M70" s="3">
        <v>64</v>
      </c>
      <c r="N70" s="47"/>
      <c r="O70" s="47">
        <v>32</v>
      </c>
      <c r="P70" s="47">
        <v>16</v>
      </c>
      <c r="Q70" s="47">
        <v>8</v>
      </c>
      <c r="R70" s="47">
        <v>4</v>
      </c>
      <c r="S70" s="47">
        <v>2</v>
      </c>
      <c r="T70" s="47">
        <v>1</v>
      </c>
      <c r="U70" s="3">
        <v>24</v>
      </c>
      <c r="X70" s="47"/>
      <c r="Y70" s="47"/>
      <c r="Z70" s="47"/>
      <c r="AA70" s="47"/>
      <c r="AB70" s="47"/>
      <c r="AC70" s="3">
        <v>24</v>
      </c>
      <c r="AF70" s="47"/>
      <c r="AG70" s="47"/>
      <c r="AH70" s="47"/>
      <c r="AI70" s="47"/>
      <c r="AJ70" s="47"/>
      <c r="AK70" s="3"/>
      <c r="AN70" s="47"/>
      <c r="AO70" s="47"/>
      <c r="AP70" s="47"/>
      <c r="AQ70" s="47"/>
      <c r="AR70" s="47"/>
    </row>
    <row r="71" spans="1:44" hidden="1" outlineLevel="1" x14ac:dyDescent="0.25">
      <c r="A71" s="53"/>
      <c r="D71" s="36">
        <f>IF(B68="Round Robin",IFERROR(VLOOKUP(C68,U69:AB73,4,FALSE),0),IF(B68="Elimination",IFERROR(VLOOKUP(C68,M69:T73,4,FALSE),0),IF(B68="Monrad/Compass",IFERROR(VLOOKUP(C68,AC69:AJ74,4,FALSE),0))))</f>
        <v>0</v>
      </c>
      <c r="E71" s="5"/>
      <c r="F71" s="5"/>
      <c r="G71" s="5"/>
      <c r="H71" s="5"/>
      <c r="I71" s="5"/>
      <c r="J71" s="5"/>
      <c r="K71" s="12">
        <f t="shared" si="7"/>
        <v>0</v>
      </c>
      <c r="M71" s="3">
        <v>32</v>
      </c>
      <c r="N71" s="47"/>
      <c r="O71" s="47"/>
      <c r="P71" s="47">
        <v>16</v>
      </c>
      <c r="Q71" s="47">
        <v>8</v>
      </c>
      <c r="R71" s="47">
        <v>4</v>
      </c>
      <c r="S71" s="47">
        <v>2</v>
      </c>
      <c r="T71" s="47">
        <v>1</v>
      </c>
      <c r="U71" s="3">
        <v>16</v>
      </c>
      <c r="X71" s="47">
        <v>8</v>
      </c>
      <c r="Y71" s="47">
        <v>8</v>
      </c>
      <c r="Z71" s="47">
        <v>8</v>
      </c>
      <c r="AA71" s="47">
        <v>2</v>
      </c>
      <c r="AB71" s="47">
        <v>1</v>
      </c>
      <c r="AC71" s="3">
        <v>16</v>
      </c>
      <c r="AF71" s="47"/>
      <c r="AG71" s="47">
        <v>8</v>
      </c>
      <c r="AH71" s="47">
        <v>8</v>
      </c>
      <c r="AI71" s="47">
        <v>8</v>
      </c>
      <c r="AJ71" s="47">
        <v>8</v>
      </c>
      <c r="AK71" s="3"/>
      <c r="AN71" s="47"/>
      <c r="AO71" s="47"/>
      <c r="AP71" s="47"/>
      <c r="AQ71" s="47"/>
      <c r="AR71" s="47"/>
    </row>
    <row r="72" spans="1:44" hidden="1" outlineLevel="1" x14ac:dyDescent="0.25">
      <c r="A72" s="53"/>
      <c r="D72" s="36">
        <f>IF(B68="Round Robin",IFERROR(VLOOKUP(C68,U69:AB73,5,FALSE),0),IF(B68="Elimination",IFERROR(VLOOKUP(C68,M69:T73,5,FALSE),0),IF(B68="Monrad/Compass",IFERROR(VLOOKUP(C68,AC69:AJ74,5,FALSE),0))))</f>
        <v>0</v>
      </c>
      <c r="E72" s="5"/>
      <c r="F72" s="5"/>
      <c r="G72" s="5"/>
      <c r="H72" s="5"/>
      <c r="I72" s="5"/>
      <c r="J72" s="5"/>
      <c r="K72" s="12">
        <f t="shared" si="7"/>
        <v>0</v>
      </c>
      <c r="M72" s="3">
        <v>16</v>
      </c>
      <c r="N72" s="47"/>
      <c r="O72" s="47"/>
      <c r="P72" s="47"/>
      <c r="Q72" s="47">
        <v>8</v>
      </c>
      <c r="R72" s="47">
        <v>4</v>
      </c>
      <c r="S72" s="47">
        <v>2</v>
      </c>
      <c r="T72" s="47">
        <v>1</v>
      </c>
      <c r="U72" s="3">
        <v>8</v>
      </c>
      <c r="X72" s="47"/>
      <c r="Y72" s="47">
        <v>4</v>
      </c>
      <c r="Z72" s="47">
        <v>4</v>
      </c>
      <c r="AA72" s="47">
        <v>4</v>
      </c>
      <c r="AB72" s="47">
        <v>1</v>
      </c>
      <c r="AC72" s="3">
        <v>8</v>
      </c>
      <c r="AF72" s="47"/>
      <c r="AG72" s="47"/>
      <c r="AH72" s="47">
        <v>4</v>
      </c>
      <c r="AI72" s="47">
        <v>4</v>
      </c>
      <c r="AJ72" s="47">
        <v>4</v>
      </c>
      <c r="AK72" s="3"/>
      <c r="AN72" s="47"/>
      <c r="AO72" s="47"/>
      <c r="AP72" s="47"/>
      <c r="AQ72" s="47"/>
      <c r="AR72" s="47"/>
    </row>
    <row r="73" spans="1:44" hidden="1" outlineLevel="1" x14ac:dyDescent="0.25">
      <c r="A73" s="53"/>
      <c r="D73" s="36">
        <f>IF(B68="Round Robin",IFERROR(VLOOKUP(C68,U69:AB73,6,FALSE),0),IF(B68="Elimination",IFERROR(VLOOKUP(C68,M69:T73,6,FALSE),0),IF(B68="Monrad/Compass",IFERROR(VLOOKUP(C68,AC69:AJ74,6,FALSE),0))))</f>
        <v>0</v>
      </c>
      <c r="E73" s="5"/>
      <c r="F73" s="5"/>
      <c r="G73" s="5"/>
      <c r="H73" s="5"/>
      <c r="I73" s="5"/>
      <c r="J73" s="5"/>
      <c r="K73" s="12">
        <f t="shared" si="7"/>
        <v>0</v>
      </c>
      <c r="M73" s="3">
        <v>8</v>
      </c>
      <c r="N73" s="47"/>
      <c r="O73" s="47"/>
      <c r="P73" s="47"/>
      <c r="Q73" s="47"/>
      <c r="R73" s="47">
        <v>4</v>
      </c>
      <c r="S73" s="47">
        <v>2</v>
      </c>
      <c r="T73" s="47">
        <v>1</v>
      </c>
      <c r="AC73" s="1">
        <v>0</v>
      </c>
    </row>
    <row r="74" spans="1:44" hidden="1" outlineLevel="1" x14ac:dyDescent="0.25">
      <c r="A74" s="53"/>
      <c r="D74" s="36">
        <f>IF(B68="Round Robin",IFERROR(VLOOKUP(C68,U69:AB73,7,FALSE),0),IF(B68="Elimination",IFERROR(VLOOKUP(C68,M69:T73,7,FALSE),0),IF(B68="Monrad/Compass",IFERROR(VLOOKUP(C68,AC69:AJ74,7,FALSE),0))))</f>
        <v>0</v>
      </c>
      <c r="E74" s="5"/>
      <c r="F74" s="5"/>
      <c r="G74" s="5"/>
      <c r="H74" s="5"/>
      <c r="I74" s="5"/>
      <c r="J74" s="5"/>
      <c r="K74" s="12">
        <f t="shared" si="7"/>
        <v>0</v>
      </c>
      <c r="M74" s="1">
        <v>0</v>
      </c>
      <c r="V74" s="1" t="s">
        <v>69</v>
      </c>
      <c r="AD74" s="1" t="s">
        <v>75</v>
      </c>
    </row>
    <row r="75" spans="1:44" ht="15.75" hidden="1" outlineLevel="1" thickBot="1" x14ac:dyDescent="0.3">
      <c r="A75" s="55"/>
      <c r="D75" s="36">
        <f>IF(B68="Round Robin",IFERROR(VLOOKUP(C68,U69:AB73,8,FALSE),0),IF(B68="Elimination",IFERROR(VLOOKUP(C68,M69:T73,8,FALSE),0),IF(B68="Monrad/Compass",IFERROR(VLOOKUP(C68,AC69:AJ74,8,FALSE),0))))</f>
        <v>0</v>
      </c>
      <c r="E75" s="5"/>
      <c r="F75" s="5"/>
      <c r="G75" s="5"/>
      <c r="H75" s="5"/>
      <c r="I75" s="5"/>
      <c r="J75" s="5"/>
      <c r="K75" s="12">
        <f t="shared" si="7"/>
        <v>0</v>
      </c>
      <c r="N75" s="2">
        <v>2</v>
      </c>
      <c r="O75" s="2">
        <v>3</v>
      </c>
      <c r="P75" s="2">
        <v>4</v>
      </c>
      <c r="Q75" s="2">
        <v>5</v>
      </c>
      <c r="R75" s="2">
        <v>6</v>
      </c>
      <c r="S75" s="2">
        <v>7</v>
      </c>
      <c r="T75" s="2">
        <v>8</v>
      </c>
      <c r="V75" s="2">
        <v>2</v>
      </c>
      <c r="W75" s="2">
        <v>3</v>
      </c>
      <c r="X75" s="2">
        <v>4</v>
      </c>
      <c r="Y75" s="2">
        <v>5</v>
      </c>
      <c r="Z75" s="2">
        <v>6</v>
      </c>
      <c r="AA75" s="2">
        <v>7</v>
      </c>
      <c r="AB75" s="2">
        <v>8</v>
      </c>
      <c r="AD75" s="2">
        <v>2</v>
      </c>
      <c r="AE75" s="2">
        <v>3</v>
      </c>
      <c r="AF75" s="2">
        <v>4</v>
      </c>
      <c r="AG75" s="2">
        <v>5</v>
      </c>
      <c r="AH75" s="2">
        <v>6</v>
      </c>
      <c r="AI75" s="2">
        <v>7</v>
      </c>
      <c r="AJ75" s="2">
        <v>8</v>
      </c>
    </row>
    <row r="76" spans="1:44" ht="15.75" collapsed="1" thickBot="1" x14ac:dyDescent="0.3">
      <c r="A76" s="52" t="s">
        <v>76</v>
      </c>
      <c r="B76" s="91" t="s">
        <v>68</v>
      </c>
      <c r="C76" s="92">
        <v>0</v>
      </c>
      <c r="D76" s="35">
        <f>SUM(D77:D82)</f>
        <v>0</v>
      </c>
      <c r="E76" s="11"/>
      <c r="F76" s="11"/>
      <c r="G76" s="11"/>
      <c r="H76" s="11"/>
      <c r="I76" s="11"/>
      <c r="J76" s="11"/>
      <c r="K76" s="12"/>
      <c r="L76" s="11"/>
      <c r="M76" s="3">
        <v>96</v>
      </c>
      <c r="N76" s="47">
        <v>32</v>
      </c>
      <c r="O76" s="47">
        <v>32</v>
      </c>
      <c r="P76" s="47">
        <v>16</v>
      </c>
      <c r="Q76" s="47">
        <v>8</v>
      </c>
      <c r="R76" s="47">
        <v>4</v>
      </c>
      <c r="S76" s="47">
        <v>2</v>
      </c>
      <c r="T76" s="47">
        <v>1</v>
      </c>
      <c r="U76" s="3">
        <v>32</v>
      </c>
      <c r="W76" s="1">
        <v>16</v>
      </c>
      <c r="X76" s="47">
        <v>16</v>
      </c>
      <c r="Y76" s="47">
        <v>16</v>
      </c>
      <c r="Z76" s="47">
        <v>4</v>
      </c>
      <c r="AA76" s="47">
        <v>2</v>
      </c>
      <c r="AB76" s="47">
        <v>1</v>
      </c>
      <c r="AC76" s="3">
        <v>32</v>
      </c>
      <c r="AF76" s="47"/>
      <c r="AG76" s="47"/>
      <c r="AH76" s="47"/>
      <c r="AI76" s="47"/>
      <c r="AJ76" s="47"/>
    </row>
    <row r="77" spans="1:44" ht="15" hidden="1" customHeight="1" outlineLevel="1" x14ac:dyDescent="0.25">
      <c r="A77" s="53" t="s">
        <v>81</v>
      </c>
      <c r="D77" s="36"/>
      <c r="E77" s="54"/>
      <c r="F77" s="54"/>
      <c r="G77" s="54"/>
      <c r="H77" s="54"/>
      <c r="I77" s="54"/>
      <c r="J77" s="54"/>
      <c r="K77" s="12">
        <f t="shared" ref="K77:K82" si="8">SUM(E77:J77)</f>
        <v>0</v>
      </c>
      <c r="M77" s="3">
        <v>24</v>
      </c>
      <c r="N77" s="47"/>
      <c r="O77" s="47"/>
      <c r="P77" s="47">
        <v>8</v>
      </c>
      <c r="Q77" s="47">
        <v>8</v>
      </c>
      <c r="R77" s="47">
        <v>4</v>
      </c>
      <c r="S77" s="47">
        <v>2</v>
      </c>
      <c r="T77" s="47">
        <v>1</v>
      </c>
      <c r="U77" s="3">
        <v>24</v>
      </c>
      <c r="V77" s="1" t="s">
        <v>77</v>
      </c>
      <c r="W77" s="1" t="s">
        <v>77</v>
      </c>
      <c r="X77" s="1" t="s">
        <v>77</v>
      </c>
      <c r="Y77" s="1" t="s">
        <v>77</v>
      </c>
      <c r="Z77" s="1" t="s">
        <v>77</v>
      </c>
      <c r="AA77" s="1" t="s">
        <v>77</v>
      </c>
      <c r="AB77" s="1" t="s">
        <v>77</v>
      </c>
      <c r="AC77" s="3">
        <v>24</v>
      </c>
      <c r="AF77" s="47"/>
      <c r="AG77" s="47"/>
      <c r="AH77" s="47"/>
      <c r="AI77" s="47">
        <v>12</v>
      </c>
      <c r="AJ77" s="47">
        <v>12</v>
      </c>
    </row>
    <row r="78" spans="1:44" ht="15" hidden="1" customHeight="1" outlineLevel="1" x14ac:dyDescent="0.25">
      <c r="A78" s="53"/>
      <c r="D78" s="36">
        <f>IF(B76="Round Robin",IFERROR(VLOOKUP(C76,U76:AB81,4,FALSE),0),IF(B76="Elimination",IFERROR(VLOOKUP(C76,M76:T81,4,FALSE),0),IF(B76="Match Play",IFERROR(VLOOKUP(C76,AC76:AJ81,4,FALSE),0))))</f>
        <v>0</v>
      </c>
      <c r="E78" s="5"/>
      <c r="F78" s="5"/>
      <c r="G78" s="5"/>
      <c r="H78" s="5"/>
      <c r="I78" s="5"/>
      <c r="J78" s="5"/>
      <c r="K78" s="12">
        <f t="shared" si="8"/>
        <v>0</v>
      </c>
      <c r="M78" s="3">
        <v>16</v>
      </c>
      <c r="N78" s="47"/>
      <c r="O78" s="47"/>
      <c r="P78" s="47"/>
      <c r="Q78" s="47">
        <v>8</v>
      </c>
      <c r="R78" s="47">
        <v>4</v>
      </c>
      <c r="S78" s="47">
        <v>2</v>
      </c>
      <c r="T78" s="47">
        <v>1</v>
      </c>
      <c r="U78" s="3">
        <v>16</v>
      </c>
      <c r="X78" s="47">
        <v>8</v>
      </c>
      <c r="Y78" s="47">
        <v>8</v>
      </c>
      <c r="Z78" s="47">
        <v>8</v>
      </c>
      <c r="AA78" s="47">
        <v>2</v>
      </c>
      <c r="AB78" s="47">
        <v>1</v>
      </c>
      <c r="AC78" s="3">
        <v>16</v>
      </c>
      <c r="AF78" s="47"/>
      <c r="AG78" s="47"/>
      <c r="AH78" s="47"/>
      <c r="AI78" s="47">
        <v>8</v>
      </c>
      <c r="AJ78" s="47">
        <v>8</v>
      </c>
    </row>
    <row r="79" spans="1:44" ht="15" hidden="1" customHeight="1" outlineLevel="1" x14ac:dyDescent="0.25">
      <c r="A79" s="53"/>
      <c r="D79" s="36">
        <f>IF(B76="Round Robin",IFERROR(VLOOKUP(C76,U76:AB81,5,FALSE),0),IF(B76="Elimination",IFERROR(VLOOKUP(C76,M76:T81,5,FALSE),0),IF(B76="Match Play",IFERROR(VLOOKUP(C76,AC76:AJ81,5,FALSE),0))))</f>
        <v>0</v>
      </c>
      <c r="E79" s="5"/>
      <c r="F79" s="5"/>
      <c r="G79" s="5"/>
      <c r="H79" s="5"/>
      <c r="I79" s="5"/>
      <c r="J79" s="5"/>
      <c r="K79" s="12">
        <f t="shared" si="8"/>
        <v>0</v>
      </c>
      <c r="M79" s="3">
        <v>8</v>
      </c>
      <c r="N79" s="47"/>
      <c r="O79" s="47"/>
      <c r="P79" s="47"/>
      <c r="Q79" s="47"/>
      <c r="R79" s="47">
        <v>4</v>
      </c>
      <c r="S79" s="47">
        <v>2</v>
      </c>
      <c r="T79" s="47">
        <v>1</v>
      </c>
      <c r="U79" s="3">
        <v>8</v>
      </c>
      <c r="X79" s="47"/>
      <c r="Y79" s="47">
        <v>4</v>
      </c>
      <c r="Z79" s="47">
        <v>4</v>
      </c>
      <c r="AA79" s="47">
        <v>4</v>
      </c>
      <c r="AB79" s="47">
        <v>1</v>
      </c>
      <c r="AC79" s="3">
        <v>8</v>
      </c>
      <c r="AF79" s="47"/>
      <c r="AG79" s="47"/>
      <c r="AH79" s="47"/>
      <c r="AI79" s="47">
        <v>4</v>
      </c>
      <c r="AJ79" s="47">
        <v>4</v>
      </c>
    </row>
    <row r="80" spans="1:44" ht="15" hidden="1" customHeight="1" outlineLevel="1" x14ac:dyDescent="0.25">
      <c r="A80" s="53"/>
      <c r="D80" s="36">
        <f>IF(B76="Round Robin",IFERROR(VLOOKUP(C76,U76:AB81,6,FALSE),0),IF(B76="Elimination",IFERROR(VLOOKUP(C76,M76:T81,6,FALSE),0),IF(B76="Match Play",IFERROR(VLOOKUP(C76,AC76:AJ81,6,FALSE),0))))</f>
        <v>0</v>
      </c>
      <c r="E80" s="5"/>
      <c r="F80" s="5"/>
      <c r="G80" s="5"/>
      <c r="H80" s="5"/>
      <c r="I80" s="5"/>
      <c r="J80" s="5"/>
      <c r="K80" s="12">
        <f t="shared" si="8"/>
        <v>0</v>
      </c>
      <c r="M80" s="3">
        <v>4</v>
      </c>
      <c r="N80" s="47"/>
      <c r="O80" s="47"/>
      <c r="P80" s="47"/>
      <c r="Q80" s="47"/>
      <c r="R80" s="47"/>
      <c r="S80" s="47">
        <v>2</v>
      </c>
      <c r="T80" s="47">
        <v>1</v>
      </c>
      <c r="U80" s="1">
        <v>4</v>
      </c>
      <c r="Z80" s="1">
        <v>2</v>
      </c>
      <c r="AA80" s="1">
        <v>2</v>
      </c>
      <c r="AB80" s="1">
        <v>2</v>
      </c>
      <c r="AC80" s="1">
        <v>0</v>
      </c>
    </row>
    <row r="81" spans="1:44" ht="15" hidden="1" customHeight="1" outlineLevel="1" x14ac:dyDescent="0.25">
      <c r="A81" s="53"/>
      <c r="D81" s="36">
        <f>IF(B76="Round Robin",IFERROR(VLOOKUP(C76,U76:AB81,7,FALSE),0),IF(B76="Elimination",IFERROR(VLOOKUP(C76,M76:T81,7,FALSE),0),IF(B76="Match Play",IFERROR(VLOOKUP(C76,AC76:AJ81,7,FALSE),0))))</f>
        <v>0</v>
      </c>
      <c r="E81" s="5"/>
      <c r="F81" s="5"/>
      <c r="G81" s="5"/>
      <c r="H81" s="5"/>
      <c r="I81" s="5"/>
      <c r="J81" s="5"/>
      <c r="K81" s="12">
        <f t="shared" si="8"/>
        <v>0</v>
      </c>
      <c r="M81" s="1">
        <v>0</v>
      </c>
      <c r="U81" s="1">
        <v>0</v>
      </c>
    </row>
    <row r="82" spans="1:44" ht="15" hidden="1" customHeight="1" outlineLevel="1" thickBot="1" x14ac:dyDescent="0.3">
      <c r="A82" s="55"/>
      <c r="D82" s="36">
        <f>IF(B76="Round Robin",IFERROR(VLOOKUP(C76,U76:AB81,8,FALSE),0),IF(B76="Elimination",IFERROR(VLOOKUP(C76,M76:T81,8,FALSE),0),IF(B76="Match Play",IFERROR(VLOOKUP(C76,AC76:AJ81,8,FALSE),0))))</f>
        <v>0</v>
      </c>
      <c r="E82" s="5"/>
      <c r="F82" s="5"/>
      <c r="G82" s="5"/>
      <c r="H82" s="5"/>
      <c r="I82" s="5"/>
      <c r="J82" s="5"/>
      <c r="K82" s="12">
        <f t="shared" si="8"/>
        <v>0</v>
      </c>
    </row>
    <row r="83" spans="1:44" ht="15.75" collapsed="1" thickBot="1" x14ac:dyDescent="0.3">
      <c r="A83" s="7" t="s">
        <v>82</v>
      </c>
      <c r="B83" s="97" t="s">
        <v>69</v>
      </c>
      <c r="C83" s="98">
        <v>0</v>
      </c>
      <c r="D83" s="37">
        <f>SUM(D84:D90)</f>
        <v>0</v>
      </c>
      <c r="E83" s="48"/>
      <c r="F83" s="48"/>
      <c r="G83" s="48"/>
      <c r="H83" s="48"/>
      <c r="I83" s="48"/>
      <c r="J83" s="48"/>
      <c r="K83" s="32"/>
      <c r="L83" s="48"/>
      <c r="N83" s="2">
        <v>2</v>
      </c>
      <c r="O83" s="2">
        <v>3</v>
      </c>
      <c r="P83" s="2">
        <v>4</v>
      </c>
      <c r="Q83" s="2">
        <v>5</v>
      </c>
      <c r="R83" s="2">
        <v>6</v>
      </c>
      <c r="S83" s="2">
        <v>7</v>
      </c>
      <c r="T83" s="2">
        <v>8</v>
      </c>
      <c r="V83" s="2">
        <v>2</v>
      </c>
      <c r="W83" s="2">
        <v>3</v>
      </c>
      <c r="X83" s="2">
        <v>4</v>
      </c>
      <c r="Y83" s="2">
        <v>5</v>
      </c>
      <c r="Z83" s="2">
        <v>6</v>
      </c>
      <c r="AA83" s="2">
        <v>7</v>
      </c>
      <c r="AB83" s="2">
        <v>8</v>
      </c>
      <c r="AD83" s="2">
        <v>2</v>
      </c>
      <c r="AE83" s="2">
        <v>3</v>
      </c>
      <c r="AF83" s="2">
        <v>4</v>
      </c>
      <c r="AG83" s="2">
        <v>5</v>
      </c>
      <c r="AH83" s="2">
        <v>6</v>
      </c>
      <c r="AI83" s="2">
        <v>7</v>
      </c>
      <c r="AJ83" s="2">
        <v>8</v>
      </c>
      <c r="AL83" s="2"/>
      <c r="AM83" s="2"/>
      <c r="AN83" s="2"/>
      <c r="AO83" s="2"/>
      <c r="AP83" s="2"/>
      <c r="AQ83" s="2"/>
      <c r="AR83" s="2"/>
    </row>
    <row r="84" spans="1:44" hidden="1" outlineLevel="1" x14ac:dyDescent="0.25">
      <c r="A84" s="57" t="s">
        <v>73</v>
      </c>
      <c r="D84" s="36"/>
      <c r="E84" s="54"/>
      <c r="F84" s="54"/>
      <c r="G84" s="54"/>
      <c r="H84" s="54"/>
      <c r="I84" s="54"/>
      <c r="J84" s="54"/>
      <c r="K84" s="32"/>
      <c r="M84" s="3">
        <v>128</v>
      </c>
      <c r="N84" s="47">
        <v>64</v>
      </c>
      <c r="O84" s="47">
        <v>32</v>
      </c>
      <c r="P84" s="47">
        <v>16</v>
      </c>
      <c r="Q84" s="47">
        <v>8</v>
      </c>
      <c r="R84" s="47">
        <v>4</v>
      </c>
      <c r="S84" s="47">
        <v>2</v>
      </c>
      <c r="T84" s="47">
        <v>1</v>
      </c>
      <c r="U84" s="3">
        <v>32</v>
      </c>
      <c r="W84" s="1">
        <v>16</v>
      </c>
      <c r="X84" s="47">
        <v>16</v>
      </c>
      <c r="Y84" s="47">
        <v>16</v>
      </c>
      <c r="Z84" s="47">
        <v>4</v>
      </c>
      <c r="AA84" s="47">
        <v>2</v>
      </c>
      <c r="AB84" s="47">
        <v>1</v>
      </c>
      <c r="AC84" s="3">
        <v>32</v>
      </c>
      <c r="AF84" s="47">
        <v>16</v>
      </c>
      <c r="AG84" s="47">
        <v>16</v>
      </c>
      <c r="AH84" s="47">
        <v>16</v>
      </c>
      <c r="AI84" s="47">
        <v>16</v>
      </c>
      <c r="AJ84" s="47">
        <v>16</v>
      </c>
      <c r="AK84" s="3"/>
      <c r="AN84" s="47"/>
      <c r="AO84" s="47"/>
      <c r="AP84" s="47"/>
      <c r="AQ84" s="47"/>
      <c r="AR84" s="47"/>
    </row>
    <row r="85" spans="1:44" hidden="1" outlineLevel="1" x14ac:dyDescent="0.25">
      <c r="A85" s="57"/>
      <c r="B85" s="49" t="s">
        <v>162</v>
      </c>
      <c r="D85" s="36">
        <f>IF(B83="Round Robin",IFERROR(VLOOKUP(C83,U84:AB88,3,FALSE),0),IF(B83="Elimination",IFERROR(VLOOKUP(C83,M84:T88,3,FALSE),0),IF(B83="Monrad/Compass",IFERROR(VLOOKUP(C83,AC84:AJ89,3,FALSE),0))))</f>
        <v>0</v>
      </c>
      <c r="E85" s="5"/>
      <c r="F85" s="5"/>
      <c r="G85" s="5"/>
      <c r="H85" s="5"/>
      <c r="I85" s="5"/>
      <c r="J85" s="5"/>
      <c r="K85" s="32">
        <f t="shared" ref="K85:K90" si="9">SUM(E85:J85)</f>
        <v>0</v>
      </c>
      <c r="M85" s="3">
        <v>64</v>
      </c>
      <c r="N85" s="47"/>
      <c r="O85" s="47">
        <v>32</v>
      </c>
      <c r="P85" s="47">
        <v>16</v>
      </c>
      <c r="Q85" s="47">
        <v>8</v>
      </c>
      <c r="R85" s="47">
        <v>4</v>
      </c>
      <c r="S85" s="47">
        <v>2</v>
      </c>
      <c r="T85" s="47">
        <v>1</v>
      </c>
      <c r="U85" s="3">
        <v>24</v>
      </c>
      <c r="X85" s="47"/>
      <c r="Y85" s="47"/>
      <c r="Z85" s="47"/>
      <c r="AA85" s="47"/>
      <c r="AB85" s="47"/>
      <c r="AC85" s="3">
        <v>24</v>
      </c>
      <c r="AF85" s="47"/>
      <c r="AG85" s="47"/>
      <c r="AH85" s="47"/>
      <c r="AI85" s="47"/>
      <c r="AJ85" s="47"/>
      <c r="AK85" s="3"/>
      <c r="AN85" s="47"/>
      <c r="AO85" s="47"/>
      <c r="AP85" s="47"/>
      <c r="AQ85" s="47"/>
      <c r="AR85" s="47"/>
    </row>
    <row r="86" spans="1:44" hidden="1" outlineLevel="1" x14ac:dyDescent="0.25">
      <c r="A86" s="57"/>
      <c r="D86" s="36">
        <f>IF(B83="Round Robin",IFERROR(VLOOKUP(C83,U84:AB88,4,FALSE),0),IF(B83="Elimination",IFERROR(VLOOKUP(C83,M84:T88,4,FALSE),0),IF(B83="Monrad/Compass",IFERROR(VLOOKUP(C83,AC84:AJ89,4,FALSE),0))))</f>
        <v>0</v>
      </c>
      <c r="E86" s="5"/>
      <c r="F86" s="5"/>
      <c r="G86" s="5"/>
      <c r="H86" s="5"/>
      <c r="I86" s="5"/>
      <c r="J86" s="5"/>
      <c r="K86" s="32">
        <f t="shared" si="9"/>
        <v>0</v>
      </c>
      <c r="M86" s="3">
        <v>32</v>
      </c>
      <c r="N86" s="47"/>
      <c r="O86" s="47"/>
      <c r="P86" s="47">
        <v>16</v>
      </c>
      <c r="Q86" s="47">
        <v>8</v>
      </c>
      <c r="R86" s="47">
        <v>4</v>
      </c>
      <c r="S86" s="47">
        <v>2</v>
      </c>
      <c r="T86" s="47">
        <v>1</v>
      </c>
      <c r="U86" s="3">
        <v>16</v>
      </c>
      <c r="X86" s="47">
        <v>8</v>
      </c>
      <c r="Y86" s="47">
        <v>8</v>
      </c>
      <c r="Z86" s="47">
        <v>8</v>
      </c>
      <c r="AA86" s="47">
        <v>2</v>
      </c>
      <c r="AB86" s="47">
        <v>1</v>
      </c>
      <c r="AC86" s="3">
        <v>16</v>
      </c>
      <c r="AF86" s="47"/>
      <c r="AG86" s="47">
        <v>8</v>
      </c>
      <c r="AH86" s="47">
        <v>8</v>
      </c>
      <c r="AI86" s="47">
        <v>8</v>
      </c>
      <c r="AJ86" s="47">
        <v>8</v>
      </c>
      <c r="AK86" s="3"/>
      <c r="AN86" s="47"/>
      <c r="AO86" s="47"/>
      <c r="AP86" s="47"/>
      <c r="AQ86" s="47"/>
      <c r="AR86" s="47"/>
    </row>
    <row r="87" spans="1:44" hidden="1" outlineLevel="1" x14ac:dyDescent="0.25">
      <c r="A87" s="57"/>
      <c r="D87" s="36">
        <f>IF(B83="Round Robin",IFERROR(VLOOKUP(C83,U84:AB88,5,FALSE),0),IF(B83="Elimination",IFERROR(VLOOKUP(C83,M84:T88,5,FALSE),0),IF(B83="Monrad/Compass",IFERROR(VLOOKUP(C83,AC84:AJ89,5,FALSE),0))))</f>
        <v>0</v>
      </c>
      <c r="E87" s="5"/>
      <c r="F87" s="5"/>
      <c r="G87" s="5"/>
      <c r="H87" s="5"/>
      <c r="I87" s="5"/>
      <c r="J87" s="5"/>
      <c r="K87" s="32">
        <f t="shared" si="9"/>
        <v>0</v>
      </c>
      <c r="M87" s="3">
        <v>16</v>
      </c>
      <c r="N87" s="47"/>
      <c r="O87" s="47"/>
      <c r="P87" s="47"/>
      <c r="Q87" s="47">
        <v>8</v>
      </c>
      <c r="R87" s="47">
        <v>4</v>
      </c>
      <c r="S87" s="47">
        <v>2</v>
      </c>
      <c r="T87" s="47">
        <v>1</v>
      </c>
      <c r="U87" s="3">
        <v>8</v>
      </c>
      <c r="X87" s="47"/>
      <c r="Y87" s="47">
        <v>4</v>
      </c>
      <c r="Z87" s="47">
        <v>4</v>
      </c>
      <c r="AA87" s="47">
        <v>4</v>
      </c>
      <c r="AB87" s="47">
        <v>1</v>
      </c>
      <c r="AC87" s="3">
        <v>8</v>
      </c>
      <c r="AF87" s="47"/>
      <c r="AG87" s="47"/>
      <c r="AH87" s="47">
        <v>4</v>
      </c>
      <c r="AI87" s="47">
        <v>4</v>
      </c>
      <c r="AJ87" s="47">
        <v>4</v>
      </c>
      <c r="AK87" s="3"/>
      <c r="AN87" s="47"/>
      <c r="AO87" s="47"/>
      <c r="AP87" s="47"/>
      <c r="AQ87" s="47"/>
      <c r="AR87" s="47"/>
    </row>
    <row r="88" spans="1:44" hidden="1" outlineLevel="1" x14ac:dyDescent="0.25">
      <c r="A88" s="57"/>
      <c r="D88" s="36">
        <f>IF(B83="Round Robin",IFERROR(VLOOKUP(C83,U84:AB88,6,FALSE),0),IF(B83="Elimination",IFERROR(VLOOKUP(C83,M84:T88,6,FALSE),0),IF(B83="Monrad/Compass",IFERROR(VLOOKUP(C83,AC84:AJ89,6,FALSE),0))))</f>
        <v>0</v>
      </c>
      <c r="E88" s="5"/>
      <c r="F88" s="5"/>
      <c r="G88" s="5"/>
      <c r="H88" s="5"/>
      <c r="I88" s="5"/>
      <c r="J88" s="5"/>
      <c r="K88" s="32">
        <f t="shared" si="9"/>
        <v>0</v>
      </c>
      <c r="M88" s="3">
        <v>8</v>
      </c>
      <c r="N88" s="47"/>
      <c r="O88" s="47"/>
      <c r="P88" s="47"/>
      <c r="Q88" s="47"/>
      <c r="R88" s="47">
        <v>4</v>
      </c>
      <c r="S88" s="47">
        <v>2</v>
      </c>
      <c r="T88" s="47">
        <v>1</v>
      </c>
      <c r="AC88" s="1">
        <v>0</v>
      </c>
    </row>
    <row r="89" spans="1:44" hidden="1" outlineLevel="1" x14ac:dyDescent="0.25">
      <c r="A89" s="57"/>
      <c r="D89" s="36">
        <f>IF(B83="Round Robin",IFERROR(VLOOKUP(C83,U84:AB88,7,FALSE),0),IF(B83="Elimination",IFERROR(VLOOKUP(C83,M84:T88,7,FALSE),0),IF(B83="Monrad/Compass",IFERROR(VLOOKUP(C83,AC84:AJ89,7,FALSE),0))))</f>
        <v>0</v>
      </c>
      <c r="E89" s="5"/>
      <c r="F89" s="5"/>
      <c r="G89" s="5"/>
      <c r="H89" s="5"/>
      <c r="I89" s="5"/>
      <c r="J89" s="5"/>
      <c r="K89" s="32">
        <f t="shared" si="9"/>
        <v>0</v>
      </c>
      <c r="M89" s="1">
        <v>0</v>
      </c>
      <c r="V89" s="1" t="s">
        <v>69</v>
      </c>
      <c r="AD89" s="1" t="s">
        <v>75</v>
      </c>
    </row>
    <row r="90" spans="1:44" ht="15.75" hidden="1" outlineLevel="1" thickBot="1" x14ac:dyDescent="0.3">
      <c r="A90" s="58"/>
      <c r="D90" s="36">
        <f>IF(B83="Round Robin",IFERROR(VLOOKUP(C83,U84:AB88,8,FALSE),0),IF(B83="Elimination",IFERROR(VLOOKUP(C83,M84:T88,8,FALSE),0),IF(B83="Monrad/Compass",IFERROR(VLOOKUP(C83,AC84:AJ89,8,FALSE),0))))</f>
        <v>0</v>
      </c>
      <c r="E90" s="5"/>
      <c r="F90" s="5"/>
      <c r="G90" s="5"/>
      <c r="H90" s="5"/>
      <c r="I90" s="5"/>
      <c r="J90" s="5"/>
      <c r="K90" s="32">
        <f t="shared" si="9"/>
        <v>0</v>
      </c>
      <c r="N90" s="2">
        <v>2</v>
      </c>
      <c r="O90" s="2">
        <v>3</v>
      </c>
      <c r="P90" s="2">
        <v>4</v>
      </c>
      <c r="Q90" s="2">
        <v>5</v>
      </c>
      <c r="R90" s="2">
        <v>6</v>
      </c>
      <c r="S90" s="2">
        <v>7</v>
      </c>
      <c r="T90" s="2">
        <v>8</v>
      </c>
      <c r="V90" s="2">
        <v>2</v>
      </c>
      <c r="W90" s="2">
        <v>3</v>
      </c>
      <c r="X90" s="2">
        <v>4</v>
      </c>
      <c r="Y90" s="2">
        <v>5</v>
      </c>
      <c r="Z90" s="2">
        <v>6</v>
      </c>
      <c r="AA90" s="2">
        <v>7</v>
      </c>
      <c r="AB90" s="2">
        <v>8</v>
      </c>
      <c r="AD90" s="2">
        <v>2</v>
      </c>
      <c r="AE90" s="2">
        <v>3</v>
      </c>
      <c r="AF90" s="2">
        <v>4</v>
      </c>
      <c r="AG90" s="2">
        <v>5</v>
      </c>
      <c r="AH90" s="2">
        <v>6</v>
      </c>
      <c r="AI90" s="2">
        <v>7</v>
      </c>
      <c r="AJ90" s="2">
        <v>8</v>
      </c>
    </row>
    <row r="91" spans="1:44" ht="15.75" collapsed="1" thickBot="1" x14ac:dyDescent="0.3">
      <c r="A91" s="56" t="s">
        <v>76</v>
      </c>
      <c r="B91" s="97" t="s">
        <v>68</v>
      </c>
      <c r="C91" s="98">
        <v>0</v>
      </c>
      <c r="D91" s="37">
        <f>SUM(D92:D97)</f>
        <v>0</v>
      </c>
      <c r="E91" s="48"/>
      <c r="F91" s="48"/>
      <c r="G91" s="48"/>
      <c r="H91" s="48"/>
      <c r="I91" s="48"/>
      <c r="J91" s="48"/>
      <c r="K91" s="32"/>
      <c r="L91" s="48"/>
      <c r="M91" s="3">
        <v>96</v>
      </c>
      <c r="N91" s="47">
        <v>32</v>
      </c>
      <c r="O91" s="47">
        <v>32</v>
      </c>
      <c r="P91" s="47">
        <v>16</v>
      </c>
      <c r="Q91" s="47">
        <v>8</v>
      </c>
      <c r="R91" s="47">
        <v>4</v>
      </c>
      <c r="S91" s="47">
        <v>2</v>
      </c>
      <c r="T91" s="47">
        <v>1</v>
      </c>
      <c r="U91" s="3">
        <v>32</v>
      </c>
      <c r="W91" s="1">
        <v>16</v>
      </c>
      <c r="X91" s="47">
        <v>16</v>
      </c>
      <c r="Y91" s="47">
        <v>16</v>
      </c>
      <c r="Z91" s="47">
        <v>4</v>
      </c>
      <c r="AA91" s="47">
        <v>2</v>
      </c>
      <c r="AB91" s="47">
        <v>1</v>
      </c>
      <c r="AC91" s="3">
        <v>32</v>
      </c>
      <c r="AF91" s="47"/>
      <c r="AG91" s="47"/>
      <c r="AH91" s="47"/>
      <c r="AI91" s="47"/>
      <c r="AJ91" s="47"/>
    </row>
    <row r="92" spans="1:44" ht="15" hidden="1" customHeight="1" outlineLevel="1" x14ac:dyDescent="0.25">
      <c r="A92" s="57" t="s">
        <v>82</v>
      </c>
      <c r="D92" s="36"/>
      <c r="E92" s="54"/>
      <c r="F92" s="54"/>
      <c r="G92" s="54"/>
      <c r="H92" s="54"/>
      <c r="I92" s="54"/>
      <c r="J92" s="54"/>
      <c r="K92" s="32">
        <f t="shared" ref="K92:K97" si="10">SUM(E92:J92)</f>
        <v>0</v>
      </c>
      <c r="M92" s="3">
        <v>24</v>
      </c>
      <c r="N92" s="47"/>
      <c r="O92" s="47"/>
      <c r="P92" s="47">
        <v>8</v>
      </c>
      <c r="Q92" s="47">
        <v>8</v>
      </c>
      <c r="R92" s="47">
        <v>4</v>
      </c>
      <c r="S92" s="47">
        <v>2</v>
      </c>
      <c r="T92" s="47">
        <v>1</v>
      </c>
      <c r="U92" s="3">
        <v>24</v>
      </c>
      <c r="V92" s="1" t="s">
        <v>77</v>
      </c>
      <c r="W92" s="1" t="s">
        <v>77</v>
      </c>
      <c r="X92" s="1" t="s">
        <v>77</v>
      </c>
      <c r="Y92" s="1" t="s">
        <v>77</v>
      </c>
      <c r="Z92" s="1" t="s">
        <v>77</v>
      </c>
      <c r="AA92" s="1" t="s">
        <v>77</v>
      </c>
      <c r="AB92" s="1" t="s">
        <v>77</v>
      </c>
      <c r="AC92" s="3">
        <v>24</v>
      </c>
      <c r="AF92" s="47"/>
      <c r="AG92" s="47"/>
      <c r="AH92" s="47"/>
      <c r="AI92" s="47">
        <v>12</v>
      </c>
      <c r="AJ92" s="47">
        <v>12</v>
      </c>
    </row>
    <row r="93" spans="1:44" ht="15" hidden="1" customHeight="1" outlineLevel="1" x14ac:dyDescent="0.25">
      <c r="A93" s="57"/>
      <c r="D93" s="36">
        <f>IF(B91="Round Robin",IFERROR(VLOOKUP(C91,U91:AB96,4,FALSE),0),IF(B91="Elimination",IFERROR(VLOOKUP(C91,M91:T96,4,FALSE),0),IF(B91="Match Play",IFERROR(VLOOKUP(C91,AC91:AJ96,4,FALSE),0))))</f>
        <v>0</v>
      </c>
      <c r="E93" s="5"/>
      <c r="F93" s="5"/>
      <c r="G93" s="5"/>
      <c r="H93" s="5"/>
      <c r="I93" s="5"/>
      <c r="J93" s="5"/>
      <c r="K93" s="32">
        <f t="shared" si="10"/>
        <v>0</v>
      </c>
      <c r="M93" s="3">
        <v>16</v>
      </c>
      <c r="N93" s="47"/>
      <c r="O93" s="47"/>
      <c r="P93" s="47"/>
      <c r="Q93" s="47">
        <v>8</v>
      </c>
      <c r="R93" s="47">
        <v>4</v>
      </c>
      <c r="S93" s="47">
        <v>2</v>
      </c>
      <c r="T93" s="47">
        <v>1</v>
      </c>
      <c r="U93" s="3">
        <v>16</v>
      </c>
      <c r="X93" s="47">
        <v>8</v>
      </c>
      <c r="Y93" s="47">
        <v>8</v>
      </c>
      <c r="Z93" s="47">
        <v>8</v>
      </c>
      <c r="AA93" s="47">
        <v>2</v>
      </c>
      <c r="AB93" s="47">
        <v>1</v>
      </c>
      <c r="AC93" s="3">
        <v>16</v>
      </c>
      <c r="AF93" s="47"/>
      <c r="AG93" s="47"/>
      <c r="AH93" s="47"/>
      <c r="AI93" s="47">
        <v>8</v>
      </c>
      <c r="AJ93" s="47">
        <v>8</v>
      </c>
    </row>
    <row r="94" spans="1:44" ht="15" hidden="1" customHeight="1" outlineLevel="1" x14ac:dyDescent="0.25">
      <c r="A94" s="57"/>
      <c r="D94" s="36">
        <f>IF(B91="Round Robin",IFERROR(VLOOKUP(C91,U91:AB96,5,FALSE),0),IF(B91="Elimination",IFERROR(VLOOKUP(C91,M91:T96,5,FALSE),0),IF(B91="Match Play",IFERROR(VLOOKUP(C91,AC91:AJ96,5,FALSE),0))))</f>
        <v>0</v>
      </c>
      <c r="E94" s="5"/>
      <c r="F94" s="5"/>
      <c r="G94" s="5"/>
      <c r="H94" s="5"/>
      <c r="I94" s="5"/>
      <c r="J94" s="5"/>
      <c r="K94" s="32">
        <f t="shared" si="10"/>
        <v>0</v>
      </c>
      <c r="M94" s="3">
        <v>8</v>
      </c>
      <c r="N94" s="47"/>
      <c r="O94" s="47"/>
      <c r="P94" s="47"/>
      <c r="Q94" s="47"/>
      <c r="R94" s="47">
        <v>4</v>
      </c>
      <c r="S94" s="47">
        <v>2</v>
      </c>
      <c r="T94" s="47">
        <v>1</v>
      </c>
      <c r="U94" s="3">
        <v>8</v>
      </c>
      <c r="X94" s="47"/>
      <c r="Y94" s="47">
        <v>4</v>
      </c>
      <c r="Z94" s="47">
        <v>4</v>
      </c>
      <c r="AA94" s="47">
        <v>4</v>
      </c>
      <c r="AB94" s="47">
        <v>1</v>
      </c>
      <c r="AC94" s="3">
        <v>8</v>
      </c>
      <c r="AF94" s="47"/>
      <c r="AG94" s="47"/>
      <c r="AH94" s="47"/>
      <c r="AI94" s="47">
        <v>4</v>
      </c>
      <c r="AJ94" s="47">
        <v>4</v>
      </c>
    </row>
    <row r="95" spans="1:44" ht="15" hidden="1" customHeight="1" outlineLevel="1" x14ac:dyDescent="0.25">
      <c r="A95" s="57"/>
      <c r="D95" s="36">
        <f>IF(B91="Round Robin",IFERROR(VLOOKUP(C91,U91:AB96,6,FALSE),0),IF(B91="Elimination",IFERROR(VLOOKUP(C91,M91:T96,6,FALSE),0),IF(B91="Match Play",IFERROR(VLOOKUP(C91,AC91:AJ96,6,FALSE),0))))</f>
        <v>0</v>
      </c>
      <c r="E95" s="5"/>
      <c r="F95" s="5"/>
      <c r="G95" s="5"/>
      <c r="H95" s="5"/>
      <c r="I95" s="5"/>
      <c r="J95" s="5"/>
      <c r="K95" s="32">
        <f t="shared" si="10"/>
        <v>0</v>
      </c>
      <c r="M95" s="3">
        <v>4</v>
      </c>
      <c r="N95" s="47"/>
      <c r="O95" s="47"/>
      <c r="P95" s="47"/>
      <c r="Q95" s="47"/>
      <c r="R95" s="47"/>
      <c r="S95" s="47">
        <v>2</v>
      </c>
      <c r="T95" s="47">
        <v>1</v>
      </c>
      <c r="U95" s="1">
        <v>4</v>
      </c>
      <c r="Z95" s="1">
        <v>2</v>
      </c>
      <c r="AA95" s="1">
        <v>2</v>
      </c>
      <c r="AB95" s="1">
        <v>2</v>
      </c>
      <c r="AC95" s="1">
        <v>0</v>
      </c>
    </row>
    <row r="96" spans="1:44" ht="15" hidden="1" customHeight="1" outlineLevel="1" x14ac:dyDescent="0.25">
      <c r="A96" s="57"/>
      <c r="D96" s="36">
        <f>IF(B91="Round Robin",IFERROR(VLOOKUP(C91,U91:AB96,7,FALSE),0),IF(B91="Elimination",IFERROR(VLOOKUP(C91,M91:T96,7,FALSE),0),IF(B91="Match Play",IFERROR(VLOOKUP(C91,AC91:AJ96,7,FALSE),0))))</f>
        <v>0</v>
      </c>
      <c r="E96" s="5"/>
      <c r="F96" s="5"/>
      <c r="G96" s="5"/>
      <c r="H96" s="5"/>
      <c r="I96" s="5"/>
      <c r="J96" s="5"/>
      <c r="K96" s="32">
        <f t="shared" si="10"/>
        <v>0</v>
      </c>
      <c r="M96" s="1">
        <v>0</v>
      </c>
      <c r="U96" s="1">
        <v>0</v>
      </c>
    </row>
    <row r="97" spans="1:44" ht="15" hidden="1" customHeight="1" outlineLevel="1" thickBot="1" x14ac:dyDescent="0.3">
      <c r="A97" s="58"/>
      <c r="D97" s="36">
        <f>IF(B91="Round Robin",IFERROR(VLOOKUP(C91,U91:AB96,8,FALSE),0),IF(B91="Elimination",IFERROR(VLOOKUP(C91,M91:T96,8,FALSE),0),IF(B91="Match Play",IFERROR(VLOOKUP(C91,AC91:AJ96,8,FALSE),0))))</f>
        <v>0</v>
      </c>
      <c r="E97" s="5"/>
      <c r="F97" s="5"/>
      <c r="G97" s="5"/>
      <c r="H97" s="5"/>
      <c r="I97" s="5"/>
      <c r="J97" s="5"/>
      <c r="K97" s="32">
        <f t="shared" si="10"/>
        <v>0</v>
      </c>
    </row>
    <row r="98" spans="1:44" ht="15.75" collapsed="1" thickBot="1" x14ac:dyDescent="0.3">
      <c r="A98" s="38" t="s">
        <v>83</v>
      </c>
      <c r="B98" s="95" t="s">
        <v>72</v>
      </c>
      <c r="C98" s="96">
        <v>0</v>
      </c>
      <c r="D98" s="39">
        <f>SUM(D99:D105)</f>
        <v>0</v>
      </c>
      <c r="E98" s="84"/>
      <c r="F98" s="84"/>
      <c r="G98" s="84"/>
      <c r="H98" s="84"/>
      <c r="I98" s="84"/>
      <c r="J98" s="84"/>
      <c r="K98" s="40"/>
      <c r="L98" s="84"/>
      <c r="N98" s="2">
        <v>2</v>
      </c>
      <c r="O98" s="2">
        <v>3</v>
      </c>
      <c r="P98" s="2">
        <v>4</v>
      </c>
      <c r="Q98" s="2">
        <v>5</v>
      </c>
      <c r="R98" s="2">
        <v>6</v>
      </c>
      <c r="S98" s="2">
        <v>7</v>
      </c>
      <c r="T98" s="2">
        <v>8</v>
      </c>
      <c r="V98" s="2">
        <v>2</v>
      </c>
      <c r="W98" s="2">
        <v>3</v>
      </c>
      <c r="X98" s="2">
        <v>4</v>
      </c>
      <c r="Y98" s="2">
        <v>5</v>
      </c>
      <c r="Z98" s="2">
        <v>6</v>
      </c>
      <c r="AA98" s="2">
        <v>7</v>
      </c>
      <c r="AB98" s="2">
        <v>8</v>
      </c>
      <c r="AD98" s="2">
        <v>2</v>
      </c>
      <c r="AE98" s="2">
        <v>3</v>
      </c>
      <c r="AF98" s="2">
        <v>4</v>
      </c>
      <c r="AG98" s="2">
        <v>5</v>
      </c>
      <c r="AH98" s="2">
        <v>6</v>
      </c>
      <c r="AI98" s="2">
        <v>7</v>
      </c>
      <c r="AJ98" s="2">
        <v>8</v>
      </c>
      <c r="AL98" s="2"/>
      <c r="AM98" s="2"/>
      <c r="AN98" s="2"/>
      <c r="AO98" s="2"/>
      <c r="AP98" s="2"/>
      <c r="AQ98" s="2"/>
      <c r="AR98" s="2"/>
    </row>
    <row r="99" spans="1:44" ht="15.75" hidden="1" outlineLevel="1" thickBot="1" x14ac:dyDescent="0.3">
      <c r="A99" s="82" t="s">
        <v>73</v>
      </c>
      <c r="D99" s="36"/>
      <c r="E99" s="54"/>
      <c r="F99" s="54"/>
      <c r="G99" s="54"/>
      <c r="H99" s="54"/>
      <c r="I99" s="54"/>
      <c r="J99" s="54"/>
      <c r="K99" s="40"/>
      <c r="M99" s="3">
        <v>128</v>
      </c>
      <c r="N99" s="47">
        <v>64</v>
      </c>
      <c r="O99" s="47">
        <v>32</v>
      </c>
      <c r="P99" s="47">
        <v>16</v>
      </c>
      <c r="Q99" s="47">
        <v>8</v>
      </c>
      <c r="R99" s="47">
        <v>4</v>
      </c>
      <c r="S99" s="47">
        <v>2</v>
      </c>
      <c r="T99" s="47">
        <v>1</v>
      </c>
      <c r="U99" s="3">
        <v>32</v>
      </c>
      <c r="W99" s="1">
        <v>16</v>
      </c>
      <c r="X99" s="47">
        <v>16</v>
      </c>
      <c r="Y99" s="47">
        <v>16</v>
      </c>
      <c r="Z99" s="47">
        <v>4</v>
      </c>
      <c r="AA99" s="47">
        <v>2</v>
      </c>
      <c r="AB99" s="47">
        <v>1</v>
      </c>
      <c r="AC99" s="3">
        <v>32</v>
      </c>
      <c r="AF99" s="47">
        <v>16</v>
      </c>
      <c r="AG99" s="47">
        <v>16</v>
      </c>
      <c r="AH99" s="47">
        <v>16</v>
      </c>
      <c r="AI99" s="47">
        <v>16</v>
      </c>
      <c r="AJ99" s="47">
        <v>16</v>
      </c>
      <c r="AK99" s="3"/>
      <c r="AN99" s="47"/>
      <c r="AO99" s="47"/>
      <c r="AP99" s="47"/>
      <c r="AQ99" s="47"/>
      <c r="AR99" s="47"/>
    </row>
    <row r="100" spans="1:44" ht="15.75" hidden="1" outlineLevel="1" thickBot="1" x14ac:dyDescent="0.3">
      <c r="A100" s="82"/>
      <c r="B100" s="49" t="s">
        <v>74</v>
      </c>
      <c r="D100" s="36">
        <f>IF(B98="Round Robin",IFERROR(VLOOKUP(C98,U99:AB103,3,FALSE),0),IF(B98="Elimination",IFERROR(VLOOKUP(C98,M99:T103,3,FALSE),0),IF(B98="Monrad/Compass",IFERROR(VLOOKUP(C98,AC99:AJ104,3,FALSE),0))))</f>
        <v>0</v>
      </c>
      <c r="E100" s="5"/>
      <c r="F100" s="5"/>
      <c r="G100" s="5"/>
      <c r="H100" s="5"/>
      <c r="I100" s="5"/>
      <c r="J100" s="5"/>
      <c r="K100" s="40">
        <f t="shared" ref="K100:K105" si="11">SUM(E100:J100)</f>
        <v>0</v>
      </c>
      <c r="M100" s="3">
        <v>64</v>
      </c>
      <c r="N100" s="47"/>
      <c r="O100" s="47">
        <v>32</v>
      </c>
      <c r="P100" s="47">
        <v>16</v>
      </c>
      <c r="Q100" s="47">
        <v>8</v>
      </c>
      <c r="R100" s="47">
        <v>4</v>
      </c>
      <c r="S100" s="47">
        <v>2</v>
      </c>
      <c r="T100" s="47">
        <v>1</v>
      </c>
      <c r="U100" s="3">
        <v>24</v>
      </c>
      <c r="X100" s="47"/>
      <c r="Y100" s="47"/>
      <c r="Z100" s="47"/>
      <c r="AA100" s="47"/>
      <c r="AB100" s="47"/>
      <c r="AC100" s="3">
        <v>24</v>
      </c>
      <c r="AF100" s="47"/>
      <c r="AG100" s="47"/>
      <c r="AH100" s="47"/>
      <c r="AI100" s="47"/>
      <c r="AJ100" s="47"/>
      <c r="AK100" s="3"/>
      <c r="AN100" s="47"/>
      <c r="AO100" s="47"/>
      <c r="AP100" s="47"/>
      <c r="AQ100" s="47"/>
      <c r="AR100" s="47"/>
    </row>
    <row r="101" spans="1:44" ht="15.75" hidden="1" outlineLevel="1" thickBot="1" x14ac:dyDescent="0.3">
      <c r="A101" s="82"/>
      <c r="D101" s="36">
        <f>IF(B98="Round Robin",IFERROR(VLOOKUP(C98,U99:AB103,4,FALSE),0),IF(B98="Elimination",IFERROR(VLOOKUP(C98,M99:T103,4,FALSE),0),IF(B98="Monrad/Compass",IFERROR(VLOOKUP(C98,AC99:AJ104,4,FALSE),0))))</f>
        <v>0</v>
      </c>
      <c r="E101" s="5"/>
      <c r="F101" s="5"/>
      <c r="G101" s="5"/>
      <c r="H101" s="5"/>
      <c r="I101" s="5"/>
      <c r="J101" s="5"/>
      <c r="K101" s="40">
        <f t="shared" si="11"/>
        <v>0</v>
      </c>
      <c r="M101" s="3">
        <v>32</v>
      </c>
      <c r="N101" s="47"/>
      <c r="O101" s="47"/>
      <c r="P101" s="47">
        <v>16</v>
      </c>
      <c r="Q101" s="47">
        <v>8</v>
      </c>
      <c r="R101" s="47">
        <v>4</v>
      </c>
      <c r="S101" s="47">
        <v>2</v>
      </c>
      <c r="T101" s="47">
        <v>1</v>
      </c>
      <c r="U101" s="3">
        <v>16</v>
      </c>
      <c r="X101" s="47">
        <v>8</v>
      </c>
      <c r="Y101" s="47">
        <v>8</v>
      </c>
      <c r="Z101" s="47">
        <v>8</v>
      </c>
      <c r="AA101" s="47">
        <v>2</v>
      </c>
      <c r="AB101" s="47">
        <v>1</v>
      </c>
      <c r="AC101" s="3">
        <v>16</v>
      </c>
      <c r="AF101" s="47"/>
      <c r="AG101" s="47">
        <v>8</v>
      </c>
      <c r="AH101" s="47">
        <v>8</v>
      </c>
      <c r="AI101" s="47">
        <v>8</v>
      </c>
      <c r="AJ101" s="47">
        <v>8</v>
      </c>
      <c r="AK101" s="3"/>
      <c r="AN101" s="47"/>
      <c r="AO101" s="47"/>
      <c r="AP101" s="47"/>
      <c r="AQ101" s="47"/>
      <c r="AR101" s="47"/>
    </row>
    <row r="102" spans="1:44" ht="15.75" hidden="1" outlineLevel="1" thickBot="1" x14ac:dyDescent="0.3">
      <c r="A102" s="82"/>
      <c r="D102" s="36">
        <f>IF(B98="Round Robin",IFERROR(VLOOKUP(C98,U99:AB103,5,FALSE),0),IF(B98="Elimination",IFERROR(VLOOKUP(C98,M99:T103,5,FALSE),0),IF(B98="Monrad/Compass",IFERROR(VLOOKUP(C98,AC99:AJ104,5,FALSE),0))))</f>
        <v>0</v>
      </c>
      <c r="E102" s="5"/>
      <c r="F102" s="5"/>
      <c r="G102" s="5"/>
      <c r="H102" s="5"/>
      <c r="I102" s="5"/>
      <c r="J102" s="5"/>
      <c r="K102" s="40">
        <f t="shared" si="11"/>
        <v>0</v>
      </c>
      <c r="M102" s="3">
        <v>16</v>
      </c>
      <c r="N102" s="47"/>
      <c r="O102" s="47"/>
      <c r="P102" s="47"/>
      <c r="Q102" s="47">
        <v>8</v>
      </c>
      <c r="R102" s="47">
        <v>4</v>
      </c>
      <c r="S102" s="47">
        <v>2</v>
      </c>
      <c r="T102" s="47">
        <v>1</v>
      </c>
      <c r="U102" s="3">
        <v>8</v>
      </c>
      <c r="X102" s="47"/>
      <c r="Y102" s="47">
        <v>4</v>
      </c>
      <c r="Z102" s="47">
        <v>4</v>
      </c>
      <c r="AA102" s="47">
        <v>4</v>
      </c>
      <c r="AB102" s="47">
        <v>1</v>
      </c>
      <c r="AC102" s="3">
        <v>8</v>
      </c>
      <c r="AF102" s="47"/>
      <c r="AG102" s="47"/>
      <c r="AH102" s="47">
        <v>4</v>
      </c>
      <c r="AI102" s="47">
        <v>4</v>
      </c>
      <c r="AJ102" s="47">
        <v>4</v>
      </c>
      <c r="AK102" s="3"/>
      <c r="AN102" s="47"/>
      <c r="AO102" s="47"/>
      <c r="AP102" s="47"/>
      <c r="AQ102" s="47"/>
      <c r="AR102" s="47"/>
    </row>
    <row r="103" spans="1:44" ht="15.75" hidden="1" outlineLevel="1" thickBot="1" x14ac:dyDescent="0.3">
      <c r="A103" s="82"/>
      <c r="D103" s="36">
        <f>IF(B98="Round Robin",IFERROR(VLOOKUP(C98,U99:AB103,6,FALSE),0),IF(B98="Elimination",IFERROR(VLOOKUP(C98,M99:T103,6,FALSE),0),IF(B98="Monrad/Compass",IFERROR(VLOOKUP(C98,AC99:AJ104,6,FALSE),0))))</f>
        <v>0</v>
      </c>
      <c r="E103" s="5"/>
      <c r="F103" s="5"/>
      <c r="G103" s="5"/>
      <c r="H103" s="5"/>
      <c r="I103" s="5"/>
      <c r="J103" s="5"/>
      <c r="K103" s="40">
        <f t="shared" si="11"/>
        <v>0</v>
      </c>
      <c r="M103" s="3">
        <v>8</v>
      </c>
      <c r="N103" s="47"/>
      <c r="O103" s="47"/>
      <c r="P103" s="47"/>
      <c r="Q103" s="47"/>
      <c r="R103" s="47">
        <v>4</v>
      </c>
      <c r="S103" s="47">
        <v>2</v>
      </c>
      <c r="T103" s="47">
        <v>1</v>
      </c>
      <c r="AC103" s="1">
        <v>0</v>
      </c>
    </row>
    <row r="104" spans="1:44" ht="15.75" hidden="1" outlineLevel="1" thickBot="1" x14ac:dyDescent="0.3">
      <c r="A104" s="82"/>
      <c r="D104" s="36">
        <f>IF(B98="Round Robin",IFERROR(VLOOKUP(C98,U99:AB103,7,FALSE),0),IF(B98="Elimination",IFERROR(VLOOKUP(C98,M99:T103,7,FALSE),0),IF(B98="Monrad/Compass",IFERROR(VLOOKUP(C98,AC99:AJ104,7,FALSE),0))))</f>
        <v>0</v>
      </c>
      <c r="E104" s="5"/>
      <c r="F104" s="5"/>
      <c r="G104" s="5"/>
      <c r="H104" s="5"/>
      <c r="I104" s="5"/>
      <c r="J104" s="5"/>
      <c r="K104" s="40">
        <f t="shared" si="11"/>
        <v>0</v>
      </c>
      <c r="M104" s="1">
        <v>0</v>
      </c>
      <c r="V104" s="1" t="s">
        <v>69</v>
      </c>
      <c r="AD104" s="1" t="s">
        <v>75</v>
      </c>
    </row>
    <row r="105" spans="1:44" ht="15.75" hidden="1" outlineLevel="1" thickBot="1" x14ac:dyDescent="0.3">
      <c r="A105" s="83"/>
      <c r="D105" s="36">
        <f>IF(B98="Round Robin",IFERROR(VLOOKUP(C98,U99:AB103,8,FALSE),0),IF(B98="Elimination",IFERROR(VLOOKUP(C98,M99:T103,8,FALSE),0),IF(B98="Monrad/Compass",IFERROR(VLOOKUP(C98,AC99:AJ104,8,FALSE),0))))</f>
        <v>0</v>
      </c>
      <c r="E105" s="5"/>
      <c r="F105" s="5"/>
      <c r="G105" s="5"/>
      <c r="H105" s="5"/>
      <c r="I105" s="5"/>
      <c r="J105" s="5"/>
      <c r="K105" s="40">
        <f t="shared" si="11"/>
        <v>0</v>
      </c>
      <c r="N105" s="2">
        <v>2</v>
      </c>
      <c r="O105" s="2">
        <v>3</v>
      </c>
      <c r="P105" s="2">
        <v>4</v>
      </c>
      <c r="Q105" s="2">
        <v>5</v>
      </c>
      <c r="R105" s="2">
        <v>6</v>
      </c>
      <c r="S105" s="2">
        <v>7</v>
      </c>
      <c r="T105" s="2">
        <v>8</v>
      </c>
      <c r="V105" s="2">
        <v>2</v>
      </c>
      <c r="W105" s="2">
        <v>3</v>
      </c>
      <c r="X105" s="2">
        <v>4</v>
      </c>
      <c r="Y105" s="2">
        <v>5</v>
      </c>
      <c r="Z105" s="2">
        <v>6</v>
      </c>
      <c r="AA105" s="2">
        <v>7</v>
      </c>
      <c r="AB105" s="2">
        <v>8</v>
      </c>
      <c r="AD105" s="2">
        <v>2</v>
      </c>
      <c r="AE105" s="2">
        <v>3</v>
      </c>
      <c r="AF105" s="2">
        <v>4</v>
      </c>
      <c r="AG105" s="2">
        <v>5</v>
      </c>
      <c r="AH105" s="2">
        <v>6</v>
      </c>
      <c r="AI105" s="2">
        <v>7</v>
      </c>
      <c r="AJ105" s="2">
        <v>8</v>
      </c>
    </row>
    <row r="106" spans="1:44" ht="15.75" collapsed="1" thickBot="1" x14ac:dyDescent="0.3">
      <c r="A106" s="81" t="s">
        <v>76</v>
      </c>
      <c r="B106" s="95" t="s">
        <v>68</v>
      </c>
      <c r="C106" s="96">
        <v>0</v>
      </c>
      <c r="D106" s="39">
        <f>SUM(D107:D112)</f>
        <v>0</v>
      </c>
      <c r="E106" s="84"/>
      <c r="F106" s="84"/>
      <c r="G106" s="84"/>
      <c r="H106" s="84"/>
      <c r="I106" s="84"/>
      <c r="J106" s="84"/>
      <c r="K106" s="40"/>
      <c r="L106" s="84"/>
      <c r="M106" s="3">
        <v>96</v>
      </c>
      <c r="N106" s="47">
        <v>32</v>
      </c>
      <c r="O106" s="47">
        <v>32</v>
      </c>
      <c r="P106" s="47">
        <v>16</v>
      </c>
      <c r="Q106" s="47">
        <v>8</v>
      </c>
      <c r="R106" s="47">
        <v>4</v>
      </c>
      <c r="S106" s="47">
        <v>2</v>
      </c>
      <c r="T106" s="47">
        <v>1</v>
      </c>
      <c r="U106" s="3">
        <v>32</v>
      </c>
      <c r="W106" s="1">
        <v>16</v>
      </c>
      <c r="X106" s="47">
        <v>16</v>
      </c>
      <c r="Y106" s="47">
        <v>16</v>
      </c>
      <c r="Z106" s="47">
        <v>4</v>
      </c>
      <c r="AA106" s="47">
        <v>2</v>
      </c>
      <c r="AB106" s="47">
        <v>1</v>
      </c>
      <c r="AC106" s="3">
        <v>32</v>
      </c>
      <c r="AF106" s="47"/>
      <c r="AG106" s="47"/>
      <c r="AH106" s="47"/>
      <c r="AI106" s="47"/>
      <c r="AJ106" s="47"/>
    </row>
    <row r="107" spans="1:44" ht="15" hidden="1" customHeight="1" outlineLevel="1" x14ac:dyDescent="0.25">
      <c r="A107" s="82" t="s">
        <v>83</v>
      </c>
      <c r="D107" s="36"/>
      <c r="E107" s="54"/>
      <c r="F107" s="54"/>
      <c r="G107" s="54"/>
      <c r="H107" s="54"/>
      <c r="I107" s="54"/>
      <c r="J107" s="54"/>
      <c r="K107" s="40">
        <f t="shared" ref="K107:K112" si="12">SUM(E107:J107)</f>
        <v>0</v>
      </c>
      <c r="M107" s="3">
        <v>24</v>
      </c>
      <c r="N107" s="47"/>
      <c r="O107" s="47"/>
      <c r="P107" s="47">
        <v>8</v>
      </c>
      <c r="Q107" s="47">
        <v>8</v>
      </c>
      <c r="R107" s="47">
        <v>4</v>
      </c>
      <c r="S107" s="47">
        <v>2</v>
      </c>
      <c r="T107" s="47">
        <v>1</v>
      </c>
      <c r="U107" s="3">
        <v>24</v>
      </c>
      <c r="V107" s="1" t="s">
        <v>77</v>
      </c>
      <c r="W107" s="1" t="s">
        <v>77</v>
      </c>
      <c r="X107" s="1" t="s">
        <v>77</v>
      </c>
      <c r="Y107" s="1" t="s">
        <v>77</v>
      </c>
      <c r="Z107" s="1" t="s">
        <v>77</v>
      </c>
      <c r="AA107" s="1" t="s">
        <v>77</v>
      </c>
      <c r="AB107" s="1" t="s">
        <v>77</v>
      </c>
      <c r="AC107" s="3">
        <v>24</v>
      </c>
      <c r="AF107" s="47"/>
      <c r="AG107" s="47"/>
      <c r="AH107" s="47"/>
      <c r="AI107" s="47">
        <v>12</v>
      </c>
      <c r="AJ107" s="47">
        <v>12</v>
      </c>
    </row>
    <row r="108" spans="1:44" ht="15" hidden="1" customHeight="1" outlineLevel="1" x14ac:dyDescent="0.25">
      <c r="A108" s="82"/>
      <c r="D108" s="36">
        <f>IF(B106="Round Robin",IFERROR(VLOOKUP(C106,U106:AB111,4,FALSE),0),IF(B106="Elimination",IFERROR(VLOOKUP(C106,M106:T111,4,FALSE),0),IF(B106="Match Play",IFERROR(VLOOKUP(C106,AC106:AJ111,4,FALSE),0))))</f>
        <v>0</v>
      </c>
      <c r="E108" s="5"/>
      <c r="F108" s="5"/>
      <c r="G108" s="5"/>
      <c r="H108" s="5"/>
      <c r="I108" s="5"/>
      <c r="J108" s="5"/>
      <c r="K108" s="40">
        <f t="shared" si="12"/>
        <v>0</v>
      </c>
      <c r="M108" s="3">
        <v>16</v>
      </c>
      <c r="N108" s="47"/>
      <c r="O108" s="47"/>
      <c r="P108" s="47"/>
      <c r="Q108" s="47">
        <v>8</v>
      </c>
      <c r="R108" s="47">
        <v>4</v>
      </c>
      <c r="S108" s="47">
        <v>2</v>
      </c>
      <c r="T108" s="47">
        <v>1</v>
      </c>
      <c r="U108" s="3">
        <v>16</v>
      </c>
      <c r="X108" s="47">
        <v>8</v>
      </c>
      <c r="Y108" s="47">
        <v>8</v>
      </c>
      <c r="Z108" s="47">
        <v>8</v>
      </c>
      <c r="AA108" s="47">
        <v>2</v>
      </c>
      <c r="AB108" s="47">
        <v>1</v>
      </c>
      <c r="AC108" s="3">
        <v>16</v>
      </c>
      <c r="AF108" s="47"/>
      <c r="AG108" s="47"/>
      <c r="AH108" s="47"/>
      <c r="AI108" s="47">
        <v>8</v>
      </c>
      <c r="AJ108" s="47">
        <v>8</v>
      </c>
    </row>
    <row r="109" spans="1:44" ht="15" hidden="1" customHeight="1" outlineLevel="1" x14ac:dyDescent="0.25">
      <c r="A109" s="82"/>
      <c r="D109" s="36">
        <f>IF(B106="Round Robin",IFERROR(VLOOKUP(C106,U106:AB111,5,FALSE),0),IF(B106="Elimination",IFERROR(VLOOKUP(C106,M106:T111,5,FALSE),0),IF(B106="Match Play",IFERROR(VLOOKUP(C106,AC106:AJ111,5,FALSE),0))))</f>
        <v>0</v>
      </c>
      <c r="E109" s="5"/>
      <c r="F109" s="5"/>
      <c r="G109" s="5"/>
      <c r="H109" s="5"/>
      <c r="I109" s="5"/>
      <c r="J109" s="5"/>
      <c r="K109" s="40">
        <f t="shared" si="12"/>
        <v>0</v>
      </c>
      <c r="M109" s="3">
        <v>8</v>
      </c>
      <c r="N109" s="47"/>
      <c r="O109" s="47"/>
      <c r="P109" s="47"/>
      <c r="Q109" s="47"/>
      <c r="R109" s="47">
        <v>4</v>
      </c>
      <c r="S109" s="47">
        <v>2</v>
      </c>
      <c r="T109" s="47">
        <v>1</v>
      </c>
      <c r="U109" s="3">
        <v>8</v>
      </c>
      <c r="X109" s="47"/>
      <c r="Y109" s="47">
        <v>4</v>
      </c>
      <c r="Z109" s="47">
        <v>4</v>
      </c>
      <c r="AA109" s="47">
        <v>4</v>
      </c>
      <c r="AB109" s="47">
        <v>1</v>
      </c>
      <c r="AC109" s="3">
        <v>8</v>
      </c>
      <c r="AF109" s="47"/>
      <c r="AG109" s="47"/>
      <c r="AH109" s="47"/>
      <c r="AI109" s="47">
        <v>4</v>
      </c>
      <c r="AJ109" s="47">
        <v>4</v>
      </c>
    </row>
    <row r="110" spans="1:44" ht="15" hidden="1" customHeight="1" outlineLevel="1" x14ac:dyDescent="0.25">
      <c r="A110" s="82"/>
      <c r="D110" s="36">
        <f>IF(B106="Round Robin",IFERROR(VLOOKUP(C106,U106:AB111,6,FALSE),0),IF(B106="Elimination",IFERROR(VLOOKUP(C106,M106:T111,6,FALSE),0),IF(B106="Match Play",IFERROR(VLOOKUP(C106,AC106:AJ111,6,FALSE),0))))</f>
        <v>0</v>
      </c>
      <c r="E110" s="5"/>
      <c r="F110" s="5"/>
      <c r="G110" s="5"/>
      <c r="H110" s="5"/>
      <c r="I110" s="5"/>
      <c r="J110" s="5"/>
      <c r="K110" s="40">
        <f t="shared" si="12"/>
        <v>0</v>
      </c>
      <c r="M110" s="3">
        <v>4</v>
      </c>
      <c r="N110" s="47"/>
      <c r="O110" s="47"/>
      <c r="P110" s="47"/>
      <c r="Q110" s="47"/>
      <c r="R110" s="47"/>
      <c r="S110" s="47">
        <v>2</v>
      </c>
      <c r="T110" s="47">
        <v>1</v>
      </c>
      <c r="U110" s="1">
        <v>4</v>
      </c>
      <c r="Z110" s="1">
        <v>2</v>
      </c>
      <c r="AA110" s="1">
        <v>2</v>
      </c>
      <c r="AB110" s="1">
        <v>2</v>
      </c>
      <c r="AC110" s="1">
        <v>0</v>
      </c>
    </row>
    <row r="111" spans="1:44" ht="15" hidden="1" customHeight="1" outlineLevel="1" x14ac:dyDescent="0.25">
      <c r="A111" s="82"/>
      <c r="D111" s="36">
        <f>IF(B106="Round Robin",IFERROR(VLOOKUP(C106,U106:AB111,7,FALSE),0),IF(B106="Elimination",IFERROR(VLOOKUP(C106,M106:T111,7,FALSE),0),IF(B106="Match Play",IFERROR(VLOOKUP(C106,AC106:AJ111,7,FALSE),0))))</f>
        <v>0</v>
      </c>
      <c r="E111" s="5"/>
      <c r="F111" s="5"/>
      <c r="G111" s="5"/>
      <c r="H111" s="5"/>
      <c r="I111" s="5"/>
      <c r="J111" s="5"/>
      <c r="K111" s="40">
        <f t="shared" si="12"/>
        <v>0</v>
      </c>
      <c r="M111" s="1">
        <v>0</v>
      </c>
      <c r="U111" s="1">
        <v>0</v>
      </c>
    </row>
    <row r="112" spans="1:44" ht="15" hidden="1" customHeight="1" outlineLevel="1" thickBot="1" x14ac:dyDescent="0.3">
      <c r="A112" s="83"/>
      <c r="D112" s="36">
        <f>IF(B106="Round Robin",IFERROR(VLOOKUP(C106,U106:AB111,8,FALSE),0),IF(B106="Elimination",IFERROR(VLOOKUP(C106,M106:T111,8,FALSE),0),IF(B106="Match Play",IFERROR(VLOOKUP(C106,AC106:AJ111,8,FALSE),0))))</f>
        <v>0</v>
      </c>
      <c r="E112" s="5"/>
      <c r="F112" s="5"/>
      <c r="G112" s="5"/>
      <c r="H112" s="5"/>
      <c r="I112" s="5"/>
      <c r="J112" s="5"/>
      <c r="K112" s="40">
        <f t="shared" si="12"/>
        <v>0</v>
      </c>
    </row>
    <row r="113" spans="1:44" ht="15.75" collapsed="1" thickBot="1" x14ac:dyDescent="0.3">
      <c r="A113" s="103" t="s">
        <v>84</v>
      </c>
      <c r="B113" s="93" t="s">
        <v>72</v>
      </c>
      <c r="C113" s="94">
        <v>0</v>
      </c>
      <c r="D113" s="88">
        <f>SUM(D114:D120)</f>
        <v>0</v>
      </c>
      <c r="E113" s="89"/>
      <c r="F113" s="89"/>
      <c r="G113" s="89"/>
      <c r="H113" s="89"/>
      <c r="I113" s="89"/>
      <c r="J113" s="89"/>
      <c r="K113" s="90"/>
      <c r="L113" s="89"/>
      <c r="N113" s="2">
        <v>2</v>
      </c>
      <c r="O113" s="2">
        <v>3</v>
      </c>
      <c r="P113" s="2">
        <v>4</v>
      </c>
      <c r="Q113" s="2">
        <v>5</v>
      </c>
      <c r="R113" s="2">
        <v>6</v>
      </c>
      <c r="S113" s="2">
        <v>7</v>
      </c>
      <c r="T113" s="2">
        <v>8</v>
      </c>
      <c r="V113" s="2">
        <v>2</v>
      </c>
      <c r="W113" s="2">
        <v>3</v>
      </c>
      <c r="X113" s="2">
        <v>4</v>
      </c>
      <c r="Y113" s="2">
        <v>5</v>
      </c>
      <c r="Z113" s="2">
        <v>6</v>
      </c>
      <c r="AA113" s="2">
        <v>7</v>
      </c>
      <c r="AB113" s="2">
        <v>8</v>
      </c>
      <c r="AD113" s="2">
        <v>2</v>
      </c>
      <c r="AE113" s="2">
        <v>3</v>
      </c>
      <c r="AF113" s="2">
        <v>4</v>
      </c>
      <c r="AG113" s="2">
        <v>5</v>
      </c>
      <c r="AH113" s="2">
        <v>6</v>
      </c>
      <c r="AI113" s="2">
        <v>7</v>
      </c>
      <c r="AJ113" s="2">
        <v>8</v>
      </c>
      <c r="AL113" s="2"/>
      <c r="AM113" s="2"/>
      <c r="AN113" s="2"/>
      <c r="AO113" s="2"/>
      <c r="AP113" s="2"/>
      <c r="AQ113" s="2"/>
      <c r="AR113" s="2"/>
    </row>
    <row r="114" spans="1:44" ht="15.75" hidden="1" outlineLevel="1" thickBot="1" x14ac:dyDescent="0.3">
      <c r="A114" s="86" t="s">
        <v>73</v>
      </c>
      <c r="D114" s="36"/>
      <c r="E114" s="54"/>
      <c r="F114" s="54"/>
      <c r="G114" s="54"/>
      <c r="H114" s="54"/>
      <c r="I114" s="54"/>
      <c r="J114" s="54"/>
      <c r="K114" s="90"/>
      <c r="M114" s="3">
        <v>128</v>
      </c>
      <c r="N114" s="47">
        <v>64</v>
      </c>
      <c r="O114" s="47">
        <v>32</v>
      </c>
      <c r="P114" s="47">
        <v>16</v>
      </c>
      <c r="Q114" s="47">
        <v>8</v>
      </c>
      <c r="R114" s="47">
        <v>4</v>
      </c>
      <c r="S114" s="47">
        <v>2</v>
      </c>
      <c r="T114" s="47">
        <v>1</v>
      </c>
      <c r="U114" s="3">
        <v>32</v>
      </c>
      <c r="W114" s="1">
        <v>16</v>
      </c>
      <c r="X114" s="47">
        <v>16</v>
      </c>
      <c r="Y114" s="47">
        <v>16</v>
      </c>
      <c r="Z114" s="47">
        <v>4</v>
      </c>
      <c r="AA114" s="47">
        <v>2</v>
      </c>
      <c r="AB114" s="47">
        <v>1</v>
      </c>
      <c r="AC114" s="3">
        <v>32</v>
      </c>
      <c r="AF114" s="47">
        <v>16</v>
      </c>
      <c r="AG114" s="47">
        <v>16</v>
      </c>
      <c r="AH114" s="47">
        <v>16</v>
      </c>
      <c r="AI114" s="47">
        <v>16</v>
      </c>
      <c r="AJ114" s="47">
        <v>16</v>
      </c>
      <c r="AK114" s="3"/>
      <c r="AN114" s="47"/>
      <c r="AO114" s="47"/>
      <c r="AP114" s="47"/>
      <c r="AQ114" s="47"/>
      <c r="AR114" s="47"/>
    </row>
    <row r="115" spans="1:44" ht="15.75" hidden="1" outlineLevel="1" thickBot="1" x14ac:dyDescent="0.3">
      <c r="A115" s="86"/>
      <c r="B115" s="49" t="s">
        <v>74</v>
      </c>
      <c r="D115" s="36">
        <f>IF(B113="Round Robin",IFERROR(VLOOKUP(C113,U114:AB118,3,FALSE),0),IF(B113="Elimination",IFERROR(VLOOKUP(C113,M114:T118,3,FALSE),0),IF(B113="Monrad/Compass",IFERROR(VLOOKUP(C113,AC114:AJ119,3,FALSE),0))))</f>
        <v>0</v>
      </c>
      <c r="E115" s="5"/>
      <c r="F115" s="5"/>
      <c r="G115" s="5"/>
      <c r="H115" s="5"/>
      <c r="I115" s="5"/>
      <c r="J115" s="5"/>
      <c r="K115" s="90">
        <f t="shared" ref="K115:K120" si="13">SUM(E115:J115)</f>
        <v>0</v>
      </c>
      <c r="M115" s="3">
        <v>64</v>
      </c>
      <c r="N115" s="47"/>
      <c r="O115" s="47">
        <v>32</v>
      </c>
      <c r="P115" s="47">
        <v>16</v>
      </c>
      <c r="Q115" s="47">
        <v>8</v>
      </c>
      <c r="R115" s="47">
        <v>4</v>
      </c>
      <c r="S115" s="47">
        <v>2</v>
      </c>
      <c r="T115" s="47">
        <v>1</v>
      </c>
      <c r="U115" s="3">
        <v>24</v>
      </c>
      <c r="X115" s="47"/>
      <c r="Y115" s="47"/>
      <c r="Z115" s="47"/>
      <c r="AA115" s="47"/>
      <c r="AB115" s="47"/>
      <c r="AC115" s="3">
        <v>24</v>
      </c>
      <c r="AF115" s="47"/>
      <c r="AG115" s="47"/>
      <c r="AH115" s="47"/>
      <c r="AI115" s="47"/>
      <c r="AJ115" s="47"/>
      <c r="AK115" s="3"/>
      <c r="AN115" s="47"/>
      <c r="AO115" s="47"/>
      <c r="AP115" s="47"/>
      <c r="AQ115" s="47"/>
      <c r="AR115" s="47"/>
    </row>
    <row r="116" spans="1:44" ht="15.75" hidden="1" outlineLevel="1" thickBot="1" x14ac:dyDescent="0.3">
      <c r="A116" s="86"/>
      <c r="D116" s="36">
        <f>IF(B113="Round Robin",IFERROR(VLOOKUP(C113,U114:AB118,4,FALSE),0),IF(B113="Elimination",IFERROR(VLOOKUP(C113,M114:T118,4,FALSE),0),IF(B113="Monrad/Compass",IFERROR(VLOOKUP(C113,AC114:AJ119,4,FALSE),0))))</f>
        <v>0</v>
      </c>
      <c r="E116" s="5"/>
      <c r="F116" s="5"/>
      <c r="G116" s="5"/>
      <c r="H116" s="5"/>
      <c r="I116" s="5"/>
      <c r="J116" s="5"/>
      <c r="K116" s="90">
        <f t="shared" si="13"/>
        <v>0</v>
      </c>
      <c r="M116" s="3">
        <v>32</v>
      </c>
      <c r="N116" s="47"/>
      <c r="O116" s="47"/>
      <c r="P116" s="47">
        <v>16</v>
      </c>
      <c r="Q116" s="47">
        <v>8</v>
      </c>
      <c r="R116" s="47">
        <v>4</v>
      </c>
      <c r="S116" s="47">
        <v>2</v>
      </c>
      <c r="T116" s="47">
        <v>1</v>
      </c>
      <c r="U116" s="3">
        <v>16</v>
      </c>
      <c r="X116" s="47">
        <v>8</v>
      </c>
      <c r="Y116" s="47">
        <v>8</v>
      </c>
      <c r="Z116" s="47">
        <v>8</v>
      </c>
      <c r="AA116" s="47">
        <v>2</v>
      </c>
      <c r="AB116" s="47">
        <v>1</v>
      </c>
      <c r="AC116" s="3">
        <v>16</v>
      </c>
      <c r="AF116" s="47"/>
      <c r="AG116" s="47">
        <v>8</v>
      </c>
      <c r="AH116" s="47">
        <v>8</v>
      </c>
      <c r="AI116" s="47">
        <v>8</v>
      </c>
      <c r="AJ116" s="47">
        <v>8</v>
      </c>
      <c r="AK116" s="3"/>
      <c r="AN116" s="47"/>
      <c r="AO116" s="47"/>
      <c r="AP116" s="47"/>
      <c r="AQ116" s="47"/>
      <c r="AR116" s="47"/>
    </row>
    <row r="117" spans="1:44" ht="15.75" hidden="1" outlineLevel="1" thickBot="1" x14ac:dyDescent="0.3">
      <c r="A117" s="86"/>
      <c r="D117" s="36">
        <f>IF(B113="Round Robin",IFERROR(VLOOKUP(C113,U114:AB118,5,FALSE),0),IF(B113="Elimination",IFERROR(VLOOKUP(C113,M114:T118,5,FALSE),0),IF(B113="Monrad/Compass",IFERROR(VLOOKUP(C113,AC114:AJ119,5,FALSE),0))))</f>
        <v>0</v>
      </c>
      <c r="E117" s="5"/>
      <c r="F117" s="5"/>
      <c r="G117" s="5"/>
      <c r="H117" s="5"/>
      <c r="I117" s="5"/>
      <c r="J117" s="5"/>
      <c r="K117" s="90">
        <f t="shared" si="13"/>
        <v>0</v>
      </c>
      <c r="M117" s="3">
        <v>16</v>
      </c>
      <c r="N117" s="47"/>
      <c r="O117" s="47"/>
      <c r="P117" s="47"/>
      <c r="Q117" s="47">
        <v>8</v>
      </c>
      <c r="R117" s="47">
        <v>4</v>
      </c>
      <c r="S117" s="47">
        <v>2</v>
      </c>
      <c r="T117" s="47">
        <v>1</v>
      </c>
      <c r="U117" s="3">
        <v>8</v>
      </c>
      <c r="X117" s="47"/>
      <c r="Y117" s="47">
        <v>4</v>
      </c>
      <c r="Z117" s="47">
        <v>4</v>
      </c>
      <c r="AA117" s="47">
        <v>4</v>
      </c>
      <c r="AB117" s="47">
        <v>1</v>
      </c>
      <c r="AC117" s="3">
        <v>8</v>
      </c>
      <c r="AF117" s="47"/>
      <c r="AG117" s="47"/>
      <c r="AH117" s="47">
        <v>4</v>
      </c>
      <c r="AI117" s="47">
        <v>4</v>
      </c>
      <c r="AJ117" s="47">
        <v>4</v>
      </c>
      <c r="AK117" s="3"/>
      <c r="AN117" s="47"/>
      <c r="AO117" s="47"/>
      <c r="AP117" s="47"/>
      <c r="AQ117" s="47"/>
      <c r="AR117" s="47"/>
    </row>
    <row r="118" spans="1:44" ht="15.75" hidden="1" outlineLevel="1" thickBot="1" x14ac:dyDescent="0.3">
      <c r="A118" s="86"/>
      <c r="D118" s="36">
        <f>IF(B113="Round Robin",IFERROR(VLOOKUP(C113,U114:AB118,6,FALSE),0),IF(B113="Elimination",IFERROR(VLOOKUP(C113,M114:T118,6,FALSE),0),IF(B113="Monrad/Compass",IFERROR(VLOOKUP(C113,AC114:AJ119,6,FALSE),0))))</f>
        <v>0</v>
      </c>
      <c r="E118" s="5"/>
      <c r="F118" s="5"/>
      <c r="G118" s="5"/>
      <c r="H118" s="5"/>
      <c r="I118" s="5"/>
      <c r="J118" s="5"/>
      <c r="K118" s="90">
        <f t="shared" si="13"/>
        <v>0</v>
      </c>
      <c r="M118" s="3">
        <v>8</v>
      </c>
      <c r="N118" s="47"/>
      <c r="O118" s="47"/>
      <c r="P118" s="47"/>
      <c r="Q118" s="47"/>
      <c r="R118" s="47">
        <v>4</v>
      </c>
      <c r="S118" s="47">
        <v>2</v>
      </c>
      <c r="T118" s="47">
        <v>1</v>
      </c>
      <c r="AC118" s="1">
        <v>0</v>
      </c>
    </row>
    <row r="119" spans="1:44" ht="15.75" hidden="1" outlineLevel="1" thickBot="1" x14ac:dyDescent="0.3">
      <c r="A119" s="86"/>
      <c r="D119" s="36">
        <f>IF(B113="Round Robin",IFERROR(VLOOKUP(C113,U114:AB118,7,FALSE),0),IF(B113="Elimination",IFERROR(VLOOKUP(C113,M114:T118,7,FALSE),0),IF(B113="Monrad/Compass",IFERROR(VLOOKUP(C113,AC114:AJ119,7,FALSE),0))))</f>
        <v>0</v>
      </c>
      <c r="E119" s="5"/>
      <c r="F119" s="5"/>
      <c r="G119" s="5"/>
      <c r="H119" s="5"/>
      <c r="I119" s="5"/>
      <c r="J119" s="5"/>
      <c r="K119" s="90">
        <f t="shared" si="13"/>
        <v>0</v>
      </c>
      <c r="M119" s="1">
        <v>0</v>
      </c>
      <c r="V119" s="1" t="s">
        <v>69</v>
      </c>
      <c r="AD119" s="1" t="s">
        <v>75</v>
      </c>
    </row>
    <row r="120" spans="1:44" ht="15.75" hidden="1" outlineLevel="1" thickBot="1" x14ac:dyDescent="0.3">
      <c r="A120" s="87"/>
      <c r="D120" s="36">
        <f>IF(B113="Round Robin",IFERROR(VLOOKUP(C113,U114:AB118,8,FALSE),0),IF(B113="Elimination",IFERROR(VLOOKUP(C113,M114:T118,8,FALSE),0),IF(B113="Monrad/Compass",IFERROR(VLOOKUP(C113,AC114:AJ119,8,FALSE),0))))</f>
        <v>0</v>
      </c>
      <c r="E120" s="5"/>
      <c r="F120" s="5"/>
      <c r="G120" s="5"/>
      <c r="H120" s="5"/>
      <c r="I120" s="5"/>
      <c r="J120" s="5"/>
      <c r="K120" s="90">
        <f t="shared" si="13"/>
        <v>0</v>
      </c>
      <c r="N120" s="2">
        <v>2</v>
      </c>
      <c r="O120" s="2">
        <v>3</v>
      </c>
      <c r="P120" s="2">
        <v>4</v>
      </c>
      <c r="Q120" s="2">
        <v>5</v>
      </c>
      <c r="R120" s="2">
        <v>6</v>
      </c>
      <c r="S120" s="2">
        <v>7</v>
      </c>
      <c r="T120" s="2">
        <v>8</v>
      </c>
      <c r="V120" s="2">
        <v>2</v>
      </c>
      <c r="W120" s="2">
        <v>3</v>
      </c>
      <c r="X120" s="2">
        <v>4</v>
      </c>
      <c r="Y120" s="2">
        <v>5</v>
      </c>
      <c r="Z120" s="2">
        <v>6</v>
      </c>
      <c r="AA120" s="2">
        <v>7</v>
      </c>
      <c r="AB120" s="2">
        <v>8</v>
      </c>
      <c r="AD120" s="2">
        <v>2</v>
      </c>
      <c r="AE120" s="2">
        <v>3</v>
      </c>
      <c r="AF120" s="2">
        <v>4</v>
      </c>
      <c r="AG120" s="2">
        <v>5</v>
      </c>
      <c r="AH120" s="2">
        <v>6</v>
      </c>
      <c r="AI120" s="2">
        <v>7</v>
      </c>
      <c r="AJ120" s="2">
        <v>8</v>
      </c>
    </row>
    <row r="121" spans="1:44" ht="15.75" collapsed="1" thickBot="1" x14ac:dyDescent="0.3">
      <c r="A121" s="85" t="s">
        <v>76</v>
      </c>
      <c r="B121" s="93" t="s">
        <v>68</v>
      </c>
      <c r="C121" s="94">
        <v>0</v>
      </c>
      <c r="D121" s="88">
        <f>SUM(D122:D127)</f>
        <v>0</v>
      </c>
      <c r="E121" s="89"/>
      <c r="F121" s="89"/>
      <c r="G121" s="89"/>
      <c r="H121" s="89"/>
      <c r="I121" s="89"/>
      <c r="J121" s="89"/>
      <c r="K121" s="90"/>
      <c r="L121" s="89"/>
      <c r="M121" s="3">
        <v>96</v>
      </c>
      <c r="N121" s="47">
        <v>32</v>
      </c>
      <c r="O121" s="47">
        <v>32</v>
      </c>
      <c r="P121" s="47">
        <v>16</v>
      </c>
      <c r="Q121" s="47">
        <v>8</v>
      </c>
      <c r="R121" s="47">
        <v>4</v>
      </c>
      <c r="S121" s="47">
        <v>2</v>
      </c>
      <c r="T121" s="47">
        <v>1</v>
      </c>
      <c r="U121" s="3">
        <v>32</v>
      </c>
      <c r="W121" s="1">
        <v>16</v>
      </c>
      <c r="X121" s="47">
        <v>16</v>
      </c>
      <c r="Y121" s="47">
        <v>16</v>
      </c>
      <c r="Z121" s="47">
        <v>4</v>
      </c>
      <c r="AA121" s="47">
        <v>2</v>
      </c>
      <c r="AB121" s="47">
        <v>1</v>
      </c>
      <c r="AC121" s="3">
        <v>32</v>
      </c>
      <c r="AF121" s="47"/>
      <c r="AG121" s="47"/>
      <c r="AH121" s="47"/>
      <c r="AI121" s="47"/>
      <c r="AJ121" s="47"/>
    </row>
    <row r="122" spans="1:44" ht="15" hidden="1" customHeight="1" outlineLevel="1" x14ac:dyDescent="0.25">
      <c r="A122" s="86" t="s">
        <v>84</v>
      </c>
      <c r="D122" s="36"/>
      <c r="E122" s="54"/>
      <c r="F122" s="54"/>
      <c r="G122" s="54"/>
      <c r="H122" s="54"/>
      <c r="I122" s="54"/>
      <c r="J122" s="54"/>
      <c r="K122" s="90">
        <f t="shared" ref="K122:K127" si="14">SUM(E122:J122)</f>
        <v>0</v>
      </c>
      <c r="M122" s="3">
        <v>24</v>
      </c>
      <c r="N122" s="47"/>
      <c r="O122" s="47"/>
      <c r="P122" s="47">
        <v>8</v>
      </c>
      <c r="Q122" s="47">
        <v>8</v>
      </c>
      <c r="R122" s="47">
        <v>4</v>
      </c>
      <c r="S122" s="47">
        <v>2</v>
      </c>
      <c r="T122" s="47">
        <v>1</v>
      </c>
      <c r="U122" s="3">
        <v>24</v>
      </c>
      <c r="V122" s="1" t="s">
        <v>77</v>
      </c>
      <c r="W122" s="1" t="s">
        <v>77</v>
      </c>
      <c r="X122" s="1" t="s">
        <v>77</v>
      </c>
      <c r="Y122" s="1" t="s">
        <v>77</v>
      </c>
      <c r="Z122" s="1" t="s">
        <v>77</v>
      </c>
      <c r="AA122" s="1" t="s">
        <v>77</v>
      </c>
      <c r="AB122" s="1" t="s">
        <v>77</v>
      </c>
      <c r="AC122" s="3">
        <v>24</v>
      </c>
      <c r="AF122" s="47"/>
      <c r="AG122" s="47"/>
      <c r="AH122" s="47"/>
      <c r="AI122" s="47">
        <v>12</v>
      </c>
      <c r="AJ122" s="47">
        <v>12</v>
      </c>
    </row>
    <row r="123" spans="1:44" ht="15" hidden="1" customHeight="1" outlineLevel="1" x14ac:dyDescent="0.25">
      <c r="A123" s="86"/>
      <c r="D123" s="36">
        <f>IF(B121="Round Robin",IFERROR(VLOOKUP(C121,U121:AB126,4,FALSE),0),IF(B121="Elimination",IFERROR(VLOOKUP(C121,M121:T126,4,FALSE),0),IF(B121="Match Play",IFERROR(VLOOKUP(C121,AC121:AJ126,4,FALSE),0))))</f>
        <v>0</v>
      </c>
      <c r="E123" s="5"/>
      <c r="F123" s="5"/>
      <c r="G123" s="5"/>
      <c r="H123" s="5"/>
      <c r="I123" s="5"/>
      <c r="J123" s="5"/>
      <c r="K123" s="90">
        <f t="shared" si="14"/>
        <v>0</v>
      </c>
      <c r="M123" s="3">
        <v>16</v>
      </c>
      <c r="N123" s="47"/>
      <c r="O123" s="47"/>
      <c r="P123" s="47"/>
      <c r="Q123" s="47">
        <v>8</v>
      </c>
      <c r="R123" s="47">
        <v>4</v>
      </c>
      <c r="S123" s="47">
        <v>2</v>
      </c>
      <c r="T123" s="47">
        <v>1</v>
      </c>
      <c r="U123" s="3">
        <v>16</v>
      </c>
      <c r="X123" s="47">
        <v>8</v>
      </c>
      <c r="Y123" s="47">
        <v>8</v>
      </c>
      <c r="Z123" s="47">
        <v>8</v>
      </c>
      <c r="AA123" s="47">
        <v>2</v>
      </c>
      <c r="AB123" s="47">
        <v>1</v>
      </c>
      <c r="AC123" s="3">
        <v>16</v>
      </c>
      <c r="AF123" s="47"/>
      <c r="AG123" s="47"/>
      <c r="AH123" s="47"/>
      <c r="AI123" s="47">
        <v>8</v>
      </c>
      <c r="AJ123" s="47">
        <v>8</v>
      </c>
    </row>
    <row r="124" spans="1:44" ht="15" hidden="1" customHeight="1" outlineLevel="1" x14ac:dyDescent="0.25">
      <c r="A124" s="86"/>
      <c r="D124" s="36">
        <f>IF(B121="Round Robin",IFERROR(VLOOKUP(C121,U121:AB126,5,FALSE),0),IF(B121="Elimination",IFERROR(VLOOKUP(C121,M121:T126,5,FALSE),0),IF(B121="Match Play",IFERROR(VLOOKUP(C121,AC121:AJ126,5,FALSE),0))))</f>
        <v>0</v>
      </c>
      <c r="E124" s="5"/>
      <c r="F124" s="5"/>
      <c r="G124" s="5"/>
      <c r="H124" s="5"/>
      <c r="I124" s="5"/>
      <c r="J124" s="5"/>
      <c r="K124" s="90">
        <f t="shared" si="14"/>
        <v>0</v>
      </c>
      <c r="M124" s="3">
        <v>8</v>
      </c>
      <c r="N124" s="47"/>
      <c r="O124" s="47"/>
      <c r="P124" s="47"/>
      <c r="Q124" s="47"/>
      <c r="R124" s="47">
        <v>4</v>
      </c>
      <c r="S124" s="47">
        <v>2</v>
      </c>
      <c r="T124" s="47">
        <v>1</v>
      </c>
      <c r="U124" s="3">
        <v>8</v>
      </c>
      <c r="X124" s="47"/>
      <c r="Y124" s="47">
        <v>4</v>
      </c>
      <c r="Z124" s="47">
        <v>4</v>
      </c>
      <c r="AA124" s="47">
        <v>4</v>
      </c>
      <c r="AB124" s="47">
        <v>1</v>
      </c>
      <c r="AC124" s="3">
        <v>8</v>
      </c>
      <c r="AF124" s="47"/>
      <c r="AG124" s="47"/>
      <c r="AH124" s="47"/>
      <c r="AI124" s="47">
        <v>4</v>
      </c>
      <c r="AJ124" s="47">
        <v>4</v>
      </c>
    </row>
    <row r="125" spans="1:44" ht="15" hidden="1" customHeight="1" outlineLevel="1" x14ac:dyDescent="0.25">
      <c r="A125" s="86"/>
      <c r="D125" s="36">
        <f>IF(B121="Round Robin",IFERROR(VLOOKUP(C121,U121:AB126,6,FALSE),0),IF(B121="Elimination",IFERROR(VLOOKUP(C121,M121:T126,6,FALSE),0),IF(B121="Match Play",IFERROR(VLOOKUP(C121,AC121:AJ126,6,FALSE),0))))</f>
        <v>0</v>
      </c>
      <c r="E125" s="5"/>
      <c r="F125" s="5"/>
      <c r="G125" s="5"/>
      <c r="H125" s="5"/>
      <c r="I125" s="5"/>
      <c r="J125" s="5"/>
      <c r="K125" s="90">
        <f t="shared" si="14"/>
        <v>0</v>
      </c>
      <c r="M125" s="3">
        <v>4</v>
      </c>
      <c r="N125" s="47"/>
      <c r="O125" s="47"/>
      <c r="P125" s="47"/>
      <c r="Q125" s="47"/>
      <c r="R125" s="47"/>
      <c r="S125" s="47">
        <v>2</v>
      </c>
      <c r="T125" s="47">
        <v>1</v>
      </c>
      <c r="U125" s="1">
        <v>4</v>
      </c>
      <c r="Z125" s="1">
        <v>2</v>
      </c>
      <c r="AA125" s="1">
        <v>2</v>
      </c>
      <c r="AB125" s="1">
        <v>2</v>
      </c>
      <c r="AC125" s="1">
        <v>0</v>
      </c>
    </row>
    <row r="126" spans="1:44" ht="15" hidden="1" customHeight="1" outlineLevel="1" x14ac:dyDescent="0.25">
      <c r="A126" s="86"/>
      <c r="D126" s="36">
        <f>IF(B121="Round Robin",IFERROR(VLOOKUP(C121,U121:AB126,7,FALSE),0),IF(B121="Elimination",IFERROR(VLOOKUP(C121,M121:T126,7,FALSE),0),IF(B121="Match Play",IFERROR(VLOOKUP(C121,AC121:AJ126,7,FALSE),0))))</f>
        <v>0</v>
      </c>
      <c r="E126" s="5"/>
      <c r="F126" s="5"/>
      <c r="G126" s="5"/>
      <c r="H126" s="5"/>
      <c r="I126" s="5"/>
      <c r="J126" s="5"/>
      <c r="K126" s="90">
        <f t="shared" si="14"/>
        <v>0</v>
      </c>
      <c r="M126" s="1">
        <v>0</v>
      </c>
      <c r="U126" s="1">
        <v>0</v>
      </c>
    </row>
    <row r="127" spans="1:44" ht="15" hidden="1" customHeight="1" outlineLevel="1" thickBot="1" x14ac:dyDescent="0.3">
      <c r="A127" s="87"/>
      <c r="D127" s="36">
        <f>IF(B121="Round Robin",IFERROR(VLOOKUP(C121,U121:AB126,8,FALSE),0),IF(B121="Elimination",IFERROR(VLOOKUP(C121,M121:T126,8,FALSE),0),IF(B121="Match Play",IFERROR(VLOOKUP(C121,AC121:AJ126,8,FALSE),0))))</f>
        <v>0</v>
      </c>
      <c r="E127" s="5"/>
      <c r="F127" s="5"/>
      <c r="G127" s="5"/>
      <c r="H127" s="5"/>
      <c r="I127" s="5"/>
      <c r="J127" s="5"/>
      <c r="K127" s="90">
        <f t="shared" si="14"/>
        <v>0</v>
      </c>
    </row>
    <row r="128" spans="1:44" ht="15.75" collapsed="1" thickBot="1" x14ac:dyDescent="0.3">
      <c r="A128" s="6" t="s">
        <v>85</v>
      </c>
      <c r="B128" s="91" t="s">
        <v>72</v>
      </c>
      <c r="C128" s="92">
        <v>0</v>
      </c>
      <c r="D128" s="35">
        <f>SUM(D129:D135)</f>
        <v>0</v>
      </c>
      <c r="E128" s="11"/>
      <c r="F128" s="11"/>
      <c r="G128" s="11"/>
      <c r="H128" s="11"/>
      <c r="I128" s="11"/>
      <c r="J128" s="11"/>
      <c r="K128" s="12"/>
      <c r="L128" s="11"/>
      <c r="N128" s="2">
        <v>2</v>
      </c>
      <c r="O128" s="2">
        <v>3</v>
      </c>
      <c r="P128" s="2">
        <v>4</v>
      </c>
      <c r="Q128" s="2">
        <v>5</v>
      </c>
      <c r="R128" s="2">
        <v>6</v>
      </c>
      <c r="S128" s="2">
        <v>7</v>
      </c>
      <c r="T128" s="2">
        <v>8</v>
      </c>
      <c r="V128" s="2">
        <v>2</v>
      </c>
      <c r="W128" s="2">
        <v>3</v>
      </c>
      <c r="X128" s="2">
        <v>4</v>
      </c>
      <c r="Y128" s="2">
        <v>5</v>
      </c>
      <c r="Z128" s="2">
        <v>6</v>
      </c>
      <c r="AA128" s="2">
        <v>7</v>
      </c>
      <c r="AB128" s="2">
        <v>8</v>
      </c>
      <c r="AD128" s="2">
        <v>2</v>
      </c>
      <c r="AE128" s="2">
        <v>3</v>
      </c>
      <c r="AF128" s="2">
        <v>4</v>
      </c>
      <c r="AG128" s="2">
        <v>5</v>
      </c>
      <c r="AH128" s="2">
        <v>6</v>
      </c>
      <c r="AI128" s="2">
        <v>7</v>
      </c>
      <c r="AJ128" s="2">
        <v>8</v>
      </c>
      <c r="AL128" s="2"/>
      <c r="AM128" s="2"/>
      <c r="AN128" s="2"/>
      <c r="AO128" s="2"/>
      <c r="AP128" s="2"/>
      <c r="AQ128" s="2"/>
      <c r="AR128" s="2"/>
    </row>
    <row r="129" spans="1:44" ht="15.75" hidden="1" outlineLevel="1" thickBot="1" x14ac:dyDescent="0.3">
      <c r="A129" s="53" t="s">
        <v>73</v>
      </c>
      <c r="D129" s="36"/>
      <c r="E129" s="54"/>
      <c r="F129" s="54"/>
      <c r="G129" s="54"/>
      <c r="H129" s="54"/>
      <c r="I129" s="54"/>
      <c r="J129" s="54"/>
      <c r="K129" s="12"/>
      <c r="M129" s="3">
        <v>128</v>
      </c>
      <c r="N129" s="47">
        <v>64</v>
      </c>
      <c r="O129" s="47">
        <v>32</v>
      </c>
      <c r="P129" s="47">
        <v>16</v>
      </c>
      <c r="Q129" s="47">
        <v>8</v>
      </c>
      <c r="R129" s="47">
        <v>4</v>
      </c>
      <c r="S129" s="47">
        <v>2</v>
      </c>
      <c r="T129" s="47">
        <v>1</v>
      </c>
      <c r="U129" s="3">
        <v>32</v>
      </c>
      <c r="W129" s="1">
        <v>16</v>
      </c>
      <c r="X129" s="47">
        <v>16</v>
      </c>
      <c r="Y129" s="47">
        <v>16</v>
      </c>
      <c r="Z129" s="47">
        <v>4</v>
      </c>
      <c r="AA129" s="47">
        <v>2</v>
      </c>
      <c r="AB129" s="47">
        <v>1</v>
      </c>
      <c r="AC129" s="3">
        <v>32</v>
      </c>
      <c r="AF129" s="47">
        <v>16</v>
      </c>
      <c r="AG129" s="47">
        <v>16</v>
      </c>
      <c r="AH129" s="47">
        <v>16</v>
      </c>
      <c r="AI129" s="47">
        <v>16</v>
      </c>
      <c r="AJ129" s="47">
        <v>16</v>
      </c>
      <c r="AK129" s="3"/>
      <c r="AN129" s="47"/>
      <c r="AO129" s="47"/>
      <c r="AP129" s="47"/>
      <c r="AQ129" s="47"/>
      <c r="AR129" s="47"/>
    </row>
    <row r="130" spans="1:44" ht="15.75" hidden="1" outlineLevel="1" thickBot="1" x14ac:dyDescent="0.3">
      <c r="A130" s="53"/>
      <c r="B130" s="49" t="s">
        <v>74</v>
      </c>
      <c r="D130" s="36">
        <f>IF(B128="Round Robin",IFERROR(VLOOKUP(C128,U129:AB133,3,FALSE),0),IF(B128="Elimination",IFERROR(VLOOKUP(C128,M129:T133,3,FALSE),0),IF(B128="Monrad/Compass",IFERROR(VLOOKUP(C128,AC129:AJ134,3,FALSE),0))))</f>
        <v>0</v>
      </c>
      <c r="E130" s="5"/>
      <c r="F130" s="5"/>
      <c r="G130" s="5"/>
      <c r="H130" s="5"/>
      <c r="I130" s="5"/>
      <c r="J130" s="5"/>
      <c r="K130" s="12">
        <f t="shared" ref="K130:K135" si="15">SUM(E130:J130)</f>
        <v>0</v>
      </c>
      <c r="M130" s="3">
        <v>64</v>
      </c>
      <c r="N130" s="47"/>
      <c r="O130" s="47">
        <v>32</v>
      </c>
      <c r="P130" s="47">
        <v>16</v>
      </c>
      <c r="Q130" s="47">
        <v>8</v>
      </c>
      <c r="R130" s="47">
        <v>4</v>
      </c>
      <c r="S130" s="47">
        <v>2</v>
      </c>
      <c r="T130" s="47">
        <v>1</v>
      </c>
      <c r="U130" s="3">
        <v>24</v>
      </c>
      <c r="X130" s="47"/>
      <c r="Y130" s="47"/>
      <c r="Z130" s="47"/>
      <c r="AA130" s="47"/>
      <c r="AB130" s="47"/>
      <c r="AC130" s="3">
        <v>24</v>
      </c>
      <c r="AF130" s="47"/>
      <c r="AG130" s="47"/>
      <c r="AH130" s="47"/>
      <c r="AI130" s="47"/>
      <c r="AJ130" s="47"/>
      <c r="AK130" s="3"/>
      <c r="AN130" s="47"/>
      <c r="AO130" s="47"/>
      <c r="AP130" s="47"/>
      <c r="AQ130" s="47"/>
      <c r="AR130" s="47"/>
    </row>
    <row r="131" spans="1:44" ht="15.75" hidden="1" outlineLevel="1" thickBot="1" x14ac:dyDescent="0.3">
      <c r="A131" s="53"/>
      <c r="D131" s="36">
        <f>IF(B128="Round Robin",IFERROR(VLOOKUP(C128,U129:AB133,4,FALSE),0),IF(B128="Elimination",IFERROR(VLOOKUP(C128,M129:T133,4,FALSE),0),IF(B128="Monrad/Compass",IFERROR(VLOOKUP(C128,AC129:AJ134,4,FALSE),0))))</f>
        <v>0</v>
      </c>
      <c r="E131" s="5"/>
      <c r="F131" s="5"/>
      <c r="G131" s="5"/>
      <c r="H131" s="5"/>
      <c r="I131" s="5"/>
      <c r="J131" s="5"/>
      <c r="K131" s="12">
        <f t="shared" si="15"/>
        <v>0</v>
      </c>
      <c r="M131" s="3">
        <v>32</v>
      </c>
      <c r="N131" s="47"/>
      <c r="O131" s="47"/>
      <c r="P131" s="47">
        <v>16</v>
      </c>
      <c r="Q131" s="47">
        <v>8</v>
      </c>
      <c r="R131" s="47">
        <v>4</v>
      </c>
      <c r="S131" s="47">
        <v>2</v>
      </c>
      <c r="T131" s="47">
        <v>1</v>
      </c>
      <c r="U131" s="3">
        <v>16</v>
      </c>
      <c r="X131" s="47">
        <v>8</v>
      </c>
      <c r="Y131" s="47">
        <v>8</v>
      </c>
      <c r="Z131" s="47">
        <v>8</v>
      </c>
      <c r="AA131" s="47">
        <v>2</v>
      </c>
      <c r="AB131" s="47">
        <v>1</v>
      </c>
      <c r="AC131" s="3">
        <v>16</v>
      </c>
      <c r="AF131" s="47"/>
      <c r="AG131" s="47">
        <v>8</v>
      </c>
      <c r="AH131" s="47">
        <v>8</v>
      </c>
      <c r="AI131" s="47">
        <v>8</v>
      </c>
      <c r="AJ131" s="47">
        <v>8</v>
      </c>
      <c r="AK131" s="3"/>
      <c r="AN131" s="47"/>
      <c r="AO131" s="47"/>
      <c r="AP131" s="47"/>
      <c r="AQ131" s="47"/>
      <c r="AR131" s="47"/>
    </row>
    <row r="132" spans="1:44" ht="15.75" hidden="1" outlineLevel="1" thickBot="1" x14ac:dyDescent="0.3">
      <c r="A132" s="53"/>
      <c r="D132" s="36">
        <f>IF(B128="Round Robin",IFERROR(VLOOKUP(C128,U129:AB133,5,FALSE),0),IF(B128="Elimination",IFERROR(VLOOKUP(C128,M129:T133,5,FALSE),0),IF(B128="Monrad/Compass",IFERROR(VLOOKUP(C128,AC129:AJ134,5,FALSE),0))))</f>
        <v>0</v>
      </c>
      <c r="E132" s="5"/>
      <c r="F132" s="5"/>
      <c r="G132" s="5"/>
      <c r="H132" s="5"/>
      <c r="I132" s="5"/>
      <c r="J132" s="5"/>
      <c r="K132" s="12">
        <f t="shared" si="15"/>
        <v>0</v>
      </c>
      <c r="M132" s="3">
        <v>16</v>
      </c>
      <c r="N132" s="47"/>
      <c r="O132" s="47"/>
      <c r="P132" s="47"/>
      <c r="Q132" s="47">
        <v>8</v>
      </c>
      <c r="R132" s="47">
        <v>4</v>
      </c>
      <c r="S132" s="47">
        <v>2</v>
      </c>
      <c r="T132" s="47">
        <v>1</v>
      </c>
      <c r="U132" s="3">
        <v>8</v>
      </c>
      <c r="X132" s="47"/>
      <c r="Y132" s="47">
        <v>4</v>
      </c>
      <c r="Z132" s="47">
        <v>4</v>
      </c>
      <c r="AA132" s="47">
        <v>4</v>
      </c>
      <c r="AB132" s="47">
        <v>1</v>
      </c>
      <c r="AC132" s="3">
        <v>8</v>
      </c>
      <c r="AF132" s="47"/>
      <c r="AG132" s="47"/>
      <c r="AH132" s="47">
        <v>4</v>
      </c>
      <c r="AI132" s="47">
        <v>4</v>
      </c>
      <c r="AJ132" s="47">
        <v>4</v>
      </c>
      <c r="AK132" s="3"/>
      <c r="AN132" s="47"/>
      <c r="AO132" s="47"/>
      <c r="AP132" s="47"/>
      <c r="AQ132" s="47"/>
      <c r="AR132" s="47"/>
    </row>
    <row r="133" spans="1:44" ht="15.75" hidden="1" outlineLevel="1" thickBot="1" x14ac:dyDescent="0.3">
      <c r="A133" s="53"/>
      <c r="D133" s="36">
        <f>IF(B128="Round Robin",IFERROR(VLOOKUP(C128,U129:AB133,6,FALSE),0),IF(B128="Elimination",IFERROR(VLOOKUP(C128,M129:T133,6,FALSE),0),IF(B128="Monrad/Compass",IFERROR(VLOOKUP(C128,AC129:AJ134,6,FALSE),0))))</f>
        <v>0</v>
      </c>
      <c r="E133" s="5"/>
      <c r="F133" s="5"/>
      <c r="G133" s="5"/>
      <c r="H133" s="5"/>
      <c r="I133" s="5"/>
      <c r="J133" s="5"/>
      <c r="K133" s="12">
        <f t="shared" si="15"/>
        <v>0</v>
      </c>
      <c r="M133" s="3">
        <v>8</v>
      </c>
      <c r="N133" s="47"/>
      <c r="O133" s="47"/>
      <c r="P133" s="47"/>
      <c r="Q133" s="47"/>
      <c r="R133" s="47">
        <v>4</v>
      </c>
      <c r="S133" s="47">
        <v>2</v>
      </c>
      <c r="T133" s="47">
        <v>1</v>
      </c>
      <c r="AC133" s="1">
        <v>0</v>
      </c>
    </row>
    <row r="134" spans="1:44" ht="15.75" hidden="1" outlineLevel="1" thickBot="1" x14ac:dyDescent="0.3">
      <c r="A134" s="53"/>
      <c r="D134" s="36">
        <f>IF(B128="Round Robin",IFERROR(VLOOKUP(C128,U129:AB133,7,FALSE),0),IF(B128="Elimination",IFERROR(VLOOKUP(C128,M129:T133,7,FALSE),0),IF(B128="Monrad/Compass",IFERROR(VLOOKUP(C128,AC129:AJ134,7,FALSE),0))))</f>
        <v>0</v>
      </c>
      <c r="E134" s="5"/>
      <c r="F134" s="5"/>
      <c r="G134" s="5"/>
      <c r="H134" s="5"/>
      <c r="I134" s="5"/>
      <c r="J134" s="5"/>
      <c r="K134" s="12">
        <f t="shared" si="15"/>
        <v>0</v>
      </c>
      <c r="M134" s="1">
        <v>0</v>
      </c>
      <c r="V134" s="1" t="s">
        <v>69</v>
      </c>
      <c r="AD134" s="1" t="s">
        <v>75</v>
      </c>
    </row>
    <row r="135" spans="1:44" ht="15.75" hidden="1" outlineLevel="1" thickBot="1" x14ac:dyDescent="0.3">
      <c r="A135" s="55"/>
      <c r="D135" s="36">
        <f>IF(B128="Round Robin",IFERROR(VLOOKUP(C128,U129:AB133,8,FALSE),0),IF(B128="Elimination",IFERROR(VLOOKUP(C128,M129:T133,8,FALSE),0),IF(B128="Monrad/Compass",IFERROR(VLOOKUP(C128,AC129:AJ134,8,FALSE),0))))</f>
        <v>0</v>
      </c>
      <c r="E135" s="5"/>
      <c r="F135" s="5"/>
      <c r="G135" s="5"/>
      <c r="H135" s="5"/>
      <c r="I135" s="5"/>
      <c r="J135" s="5"/>
      <c r="K135" s="12">
        <f t="shared" si="15"/>
        <v>0</v>
      </c>
      <c r="N135" s="2">
        <v>2</v>
      </c>
      <c r="O135" s="2">
        <v>3</v>
      </c>
      <c r="P135" s="2">
        <v>4</v>
      </c>
      <c r="Q135" s="2">
        <v>5</v>
      </c>
      <c r="R135" s="2">
        <v>6</v>
      </c>
      <c r="S135" s="2">
        <v>7</v>
      </c>
      <c r="T135" s="2">
        <v>8</v>
      </c>
      <c r="V135" s="2">
        <v>2</v>
      </c>
      <c r="W135" s="2">
        <v>3</v>
      </c>
      <c r="X135" s="2">
        <v>4</v>
      </c>
      <c r="Y135" s="2">
        <v>5</v>
      </c>
      <c r="Z135" s="2">
        <v>6</v>
      </c>
      <c r="AA135" s="2">
        <v>7</v>
      </c>
      <c r="AB135" s="2">
        <v>8</v>
      </c>
      <c r="AD135" s="2">
        <v>2</v>
      </c>
      <c r="AE135" s="2">
        <v>3</v>
      </c>
      <c r="AF135" s="2">
        <v>4</v>
      </c>
      <c r="AG135" s="2">
        <v>5</v>
      </c>
      <c r="AH135" s="2">
        <v>6</v>
      </c>
      <c r="AI135" s="2">
        <v>7</v>
      </c>
      <c r="AJ135" s="2">
        <v>8</v>
      </c>
    </row>
    <row r="136" spans="1:44" ht="15.75" collapsed="1" thickBot="1" x14ac:dyDescent="0.3">
      <c r="A136" s="52" t="s">
        <v>76</v>
      </c>
      <c r="B136" s="91" t="s">
        <v>68</v>
      </c>
      <c r="C136" s="92">
        <v>0</v>
      </c>
      <c r="D136" s="35">
        <f>SUM(D137:D142)</f>
        <v>0</v>
      </c>
      <c r="E136" s="11"/>
      <c r="F136" s="11"/>
      <c r="G136" s="11"/>
      <c r="H136" s="11"/>
      <c r="I136" s="11"/>
      <c r="J136" s="11"/>
      <c r="K136" s="12"/>
      <c r="L136" s="11"/>
      <c r="M136" s="3">
        <v>96</v>
      </c>
      <c r="N136" s="47">
        <v>32</v>
      </c>
      <c r="O136" s="47">
        <v>32</v>
      </c>
      <c r="P136" s="47">
        <v>16</v>
      </c>
      <c r="Q136" s="47">
        <v>8</v>
      </c>
      <c r="R136" s="47">
        <v>4</v>
      </c>
      <c r="S136" s="47">
        <v>2</v>
      </c>
      <c r="T136" s="47">
        <v>1</v>
      </c>
      <c r="U136" s="3">
        <v>32</v>
      </c>
      <c r="W136" s="1">
        <v>16</v>
      </c>
      <c r="X136" s="47">
        <v>16</v>
      </c>
      <c r="Y136" s="47">
        <v>16</v>
      </c>
      <c r="Z136" s="47">
        <v>4</v>
      </c>
      <c r="AA136" s="47">
        <v>2</v>
      </c>
      <c r="AB136" s="47">
        <v>1</v>
      </c>
      <c r="AC136" s="3">
        <v>32</v>
      </c>
      <c r="AF136" s="47"/>
      <c r="AG136" s="47"/>
      <c r="AH136" s="47"/>
      <c r="AI136" s="47"/>
      <c r="AJ136" s="47"/>
    </row>
    <row r="137" spans="1:44" ht="15" hidden="1" customHeight="1" outlineLevel="1" x14ac:dyDescent="0.25">
      <c r="A137" s="53" t="s">
        <v>85</v>
      </c>
      <c r="D137" s="36"/>
      <c r="E137" s="54"/>
      <c r="F137" s="54"/>
      <c r="G137" s="54"/>
      <c r="H137" s="54"/>
      <c r="I137" s="54"/>
      <c r="J137" s="54"/>
      <c r="K137" s="12">
        <f t="shared" ref="K137:K142" si="16">SUM(E137:J137)</f>
        <v>0</v>
      </c>
      <c r="M137" s="3">
        <v>24</v>
      </c>
      <c r="N137" s="47"/>
      <c r="O137" s="47"/>
      <c r="P137" s="47">
        <v>8</v>
      </c>
      <c r="Q137" s="47">
        <v>8</v>
      </c>
      <c r="R137" s="47">
        <v>4</v>
      </c>
      <c r="S137" s="47">
        <v>2</v>
      </c>
      <c r="T137" s="47">
        <v>1</v>
      </c>
      <c r="U137" s="3">
        <v>24</v>
      </c>
      <c r="V137" s="1" t="s">
        <v>77</v>
      </c>
      <c r="W137" s="1" t="s">
        <v>77</v>
      </c>
      <c r="X137" s="1" t="s">
        <v>77</v>
      </c>
      <c r="Y137" s="1" t="s">
        <v>77</v>
      </c>
      <c r="Z137" s="1" t="s">
        <v>77</v>
      </c>
      <c r="AA137" s="1" t="s">
        <v>77</v>
      </c>
      <c r="AB137" s="1" t="s">
        <v>77</v>
      </c>
      <c r="AC137" s="3">
        <v>24</v>
      </c>
      <c r="AF137" s="47"/>
      <c r="AG137" s="47"/>
      <c r="AH137" s="47"/>
      <c r="AI137" s="47">
        <v>12</v>
      </c>
      <c r="AJ137" s="47">
        <v>12</v>
      </c>
    </row>
    <row r="138" spans="1:44" ht="15" hidden="1" customHeight="1" outlineLevel="1" x14ac:dyDescent="0.25">
      <c r="A138" s="53"/>
      <c r="D138" s="36">
        <f>IF(B136="Round Robin",IFERROR(VLOOKUP(C136,U136:AB141,4,FALSE),0),IF(B136="Elimination",IFERROR(VLOOKUP(C136,M136:T141,4,FALSE),0),IF(B136="Match Play",IFERROR(VLOOKUP(C136,AC136:AJ141,4,FALSE),0))))</f>
        <v>0</v>
      </c>
      <c r="E138" s="5"/>
      <c r="F138" s="5"/>
      <c r="G138" s="5"/>
      <c r="H138" s="5"/>
      <c r="I138" s="5"/>
      <c r="J138" s="5"/>
      <c r="K138" s="12">
        <f t="shared" si="16"/>
        <v>0</v>
      </c>
      <c r="M138" s="3">
        <v>16</v>
      </c>
      <c r="N138" s="47"/>
      <c r="O138" s="47"/>
      <c r="P138" s="47"/>
      <c r="Q138" s="47">
        <v>8</v>
      </c>
      <c r="R138" s="47">
        <v>4</v>
      </c>
      <c r="S138" s="47">
        <v>2</v>
      </c>
      <c r="T138" s="47">
        <v>1</v>
      </c>
      <c r="U138" s="3">
        <v>16</v>
      </c>
      <c r="X138" s="47">
        <v>8</v>
      </c>
      <c r="Y138" s="47">
        <v>8</v>
      </c>
      <c r="Z138" s="47">
        <v>8</v>
      </c>
      <c r="AA138" s="47">
        <v>2</v>
      </c>
      <c r="AB138" s="47">
        <v>1</v>
      </c>
      <c r="AC138" s="3">
        <v>16</v>
      </c>
      <c r="AF138" s="47"/>
      <c r="AG138" s="47"/>
      <c r="AH138" s="47"/>
      <c r="AI138" s="47">
        <v>8</v>
      </c>
      <c r="AJ138" s="47">
        <v>8</v>
      </c>
    </row>
    <row r="139" spans="1:44" ht="15" hidden="1" customHeight="1" outlineLevel="1" x14ac:dyDescent="0.25">
      <c r="A139" s="53"/>
      <c r="D139" s="36">
        <f>IF(B136="Round Robin",IFERROR(VLOOKUP(C136,U136:AB141,5,FALSE),0),IF(B136="Elimination",IFERROR(VLOOKUP(C136,M136:T141,5,FALSE),0),IF(B136="Match Play",IFERROR(VLOOKUP(C136,AC136:AJ141,5,FALSE),0))))</f>
        <v>0</v>
      </c>
      <c r="E139" s="5"/>
      <c r="F139" s="5"/>
      <c r="G139" s="5"/>
      <c r="H139" s="5"/>
      <c r="I139" s="5"/>
      <c r="J139" s="5"/>
      <c r="K139" s="12">
        <f t="shared" si="16"/>
        <v>0</v>
      </c>
      <c r="M139" s="3">
        <v>8</v>
      </c>
      <c r="N139" s="47"/>
      <c r="O139" s="47"/>
      <c r="P139" s="47"/>
      <c r="Q139" s="47"/>
      <c r="R139" s="47">
        <v>4</v>
      </c>
      <c r="S139" s="47">
        <v>2</v>
      </c>
      <c r="T139" s="47">
        <v>1</v>
      </c>
      <c r="U139" s="3">
        <v>8</v>
      </c>
      <c r="X139" s="47"/>
      <c r="Y139" s="47">
        <v>4</v>
      </c>
      <c r="Z139" s="47">
        <v>4</v>
      </c>
      <c r="AA139" s="47">
        <v>4</v>
      </c>
      <c r="AB139" s="47">
        <v>1</v>
      </c>
      <c r="AC139" s="3">
        <v>8</v>
      </c>
      <c r="AF139" s="47"/>
      <c r="AG139" s="47"/>
      <c r="AH139" s="47"/>
      <c r="AI139" s="47">
        <v>4</v>
      </c>
      <c r="AJ139" s="47">
        <v>4</v>
      </c>
    </row>
    <row r="140" spans="1:44" ht="15" hidden="1" customHeight="1" outlineLevel="1" x14ac:dyDescent="0.25">
      <c r="A140" s="53"/>
      <c r="D140" s="36">
        <f>IF(B136="Round Robin",IFERROR(VLOOKUP(C136,U136:AB141,6,FALSE),0),IF(B136="Elimination",IFERROR(VLOOKUP(C136,M136:T141,6,FALSE),0),IF(B136="Match Play",IFERROR(VLOOKUP(C136,AC136:AJ141,6,FALSE),0))))</f>
        <v>0</v>
      </c>
      <c r="E140" s="5"/>
      <c r="F140" s="5"/>
      <c r="G140" s="5"/>
      <c r="H140" s="5"/>
      <c r="I140" s="5"/>
      <c r="J140" s="5"/>
      <c r="K140" s="12">
        <f t="shared" si="16"/>
        <v>0</v>
      </c>
      <c r="M140" s="3">
        <v>4</v>
      </c>
      <c r="N140" s="47"/>
      <c r="O140" s="47"/>
      <c r="P140" s="47"/>
      <c r="Q140" s="47"/>
      <c r="R140" s="47"/>
      <c r="S140" s="47">
        <v>2</v>
      </c>
      <c r="T140" s="47">
        <v>1</v>
      </c>
      <c r="U140" s="1">
        <v>4</v>
      </c>
      <c r="Z140" s="1">
        <v>2</v>
      </c>
      <c r="AA140" s="1">
        <v>2</v>
      </c>
      <c r="AB140" s="1">
        <v>2</v>
      </c>
      <c r="AC140" s="1">
        <v>0</v>
      </c>
    </row>
    <row r="141" spans="1:44" ht="15" hidden="1" customHeight="1" outlineLevel="1" x14ac:dyDescent="0.25">
      <c r="A141" s="53"/>
      <c r="D141" s="36">
        <f>IF(B136="Round Robin",IFERROR(VLOOKUP(C136,U136:AB141,7,FALSE),0),IF(B136="Elimination",IFERROR(VLOOKUP(C136,M136:T141,7,FALSE),0),IF(B136="Match Play",IFERROR(VLOOKUP(C136,AC136:AJ141,7,FALSE),0))))</f>
        <v>0</v>
      </c>
      <c r="E141" s="5"/>
      <c r="F141" s="5"/>
      <c r="G141" s="5"/>
      <c r="H141" s="5"/>
      <c r="I141" s="5"/>
      <c r="J141" s="5"/>
      <c r="K141" s="12">
        <f t="shared" si="16"/>
        <v>0</v>
      </c>
      <c r="M141" s="1">
        <v>0</v>
      </c>
      <c r="U141" s="1">
        <v>0</v>
      </c>
    </row>
    <row r="142" spans="1:44" ht="15" hidden="1" customHeight="1" outlineLevel="1" thickBot="1" x14ac:dyDescent="0.3">
      <c r="A142" s="55"/>
      <c r="D142" s="36">
        <f>IF(B136="Round Robin",IFERROR(VLOOKUP(C136,U136:AB141,8,FALSE),0),IF(B136="Elimination",IFERROR(VLOOKUP(C136,M136:T141,8,FALSE),0),IF(B136="Match Play",IFERROR(VLOOKUP(C136,AC136:AJ141,8,FALSE),0))))</f>
        <v>0</v>
      </c>
      <c r="E142" s="5"/>
      <c r="F142" s="5"/>
      <c r="G142" s="5"/>
      <c r="H142" s="5"/>
      <c r="I142" s="5"/>
      <c r="J142" s="5"/>
      <c r="K142" s="12">
        <f t="shared" si="16"/>
        <v>0</v>
      </c>
    </row>
    <row r="143" spans="1:44" ht="15.75" collapsed="1" thickBot="1" x14ac:dyDescent="0.3">
      <c r="A143" s="7" t="s">
        <v>86</v>
      </c>
      <c r="B143" s="97" t="s">
        <v>72</v>
      </c>
      <c r="C143" s="98">
        <v>0</v>
      </c>
      <c r="D143" s="37">
        <f>SUM(D144:D150)</f>
        <v>0</v>
      </c>
      <c r="E143" s="48"/>
      <c r="F143" s="48"/>
      <c r="G143" s="48"/>
      <c r="H143" s="48"/>
      <c r="I143" s="48"/>
      <c r="J143" s="48"/>
      <c r="K143" s="32"/>
      <c r="L143" s="48"/>
      <c r="N143" s="2">
        <v>2</v>
      </c>
      <c r="O143" s="2">
        <v>3</v>
      </c>
      <c r="P143" s="2">
        <v>4</v>
      </c>
      <c r="Q143" s="2">
        <v>5</v>
      </c>
      <c r="R143" s="2">
        <v>6</v>
      </c>
      <c r="S143" s="2">
        <v>7</v>
      </c>
      <c r="T143" s="2">
        <v>8</v>
      </c>
      <c r="V143" s="2">
        <v>2</v>
      </c>
      <c r="W143" s="2">
        <v>3</v>
      </c>
      <c r="X143" s="2">
        <v>4</v>
      </c>
      <c r="Y143" s="2">
        <v>5</v>
      </c>
      <c r="Z143" s="2">
        <v>6</v>
      </c>
      <c r="AA143" s="2">
        <v>7</v>
      </c>
      <c r="AB143" s="2">
        <v>8</v>
      </c>
      <c r="AD143" s="2">
        <v>2</v>
      </c>
      <c r="AE143" s="2">
        <v>3</v>
      </c>
      <c r="AF143" s="2">
        <v>4</v>
      </c>
      <c r="AG143" s="2">
        <v>5</v>
      </c>
      <c r="AH143" s="2">
        <v>6</v>
      </c>
      <c r="AI143" s="2">
        <v>7</v>
      </c>
      <c r="AJ143" s="2">
        <v>8</v>
      </c>
      <c r="AL143" s="2"/>
      <c r="AM143" s="2"/>
      <c r="AN143" s="2"/>
      <c r="AO143" s="2"/>
      <c r="AP143" s="2"/>
      <c r="AQ143" s="2"/>
      <c r="AR143" s="2"/>
    </row>
    <row r="144" spans="1:44" ht="15.75" hidden="1" outlineLevel="1" thickBot="1" x14ac:dyDescent="0.3">
      <c r="A144" s="57" t="s">
        <v>73</v>
      </c>
      <c r="D144" s="36"/>
      <c r="E144" s="54"/>
      <c r="F144" s="54"/>
      <c r="G144" s="54"/>
      <c r="H144" s="54"/>
      <c r="I144" s="54"/>
      <c r="J144" s="54"/>
      <c r="K144" s="32"/>
      <c r="M144" s="3">
        <v>128</v>
      </c>
      <c r="N144" s="47">
        <v>64</v>
      </c>
      <c r="O144" s="47">
        <v>32</v>
      </c>
      <c r="P144" s="47">
        <v>16</v>
      </c>
      <c r="Q144" s="47">
        <v>8</v>
      </c>
      <c r="R144" s="47">
        <v>4</v>
      </c>
      <c r="S144" s="47">
        <v>2</v>
      </c>
      <c r="T144" s="47">
        <v>1</v>
      </c>
      <c r="U144" s="3">
        <v>32</v>
      </c>
      <c r="W144" s="1">
        <v>16</v>
      </c>
      <c r="X144" s="47">
        <v>16</v>
      </c>
      <c r="Y144" s="47">
        <v>16</v>
      </c>
      <c r="Z144" s="47">
        <v>4</v>
      </c>
      <c r="AA144" s="47">
        <v>2</v>
      </c>
      <c r="AB144" s="47">
        <v>1</v>
      </c>
      <c r="AC144" s="3">
        <v>32</v>
      </c>
      <c r="AF144" s="47">
        <v>16</v>
      </c>
      <c r="AG144" s="47">
        <v>16</v>
      </c>
      <c r="AH144" s="47">
        <v>16</v>
      </c>
      <c r="AI144" s="47">
        <v>16</v>
      </c>
      <c r="AJ144" s="47">
        <v>16</v>
      </c>
      <c r="AK144" s="3"/>
      <c r="AN144" s="47"/>
      <c r="AO144" s="47"/>
      <c r="AP144" s="47"/>
      <c r="AQ144" s="47"/>
      <c r="AR144" s="47"/>
    </row>
    <row r="145" spans="1:44" ht="15.75" hidden="1" outlineLevel="1" thickBot="1" x14ac:dyDescent="0.3">
      <c r="A145" s="57"/>
      <c r="B145" s="49" t="s">
        <v>74</v>
      </c>
      <c r="D145" s="36">
        <f>IF(B143="Round Robin",IFERROR(VLOOKUP(C143,U144:AB148,3,FALSE),0),IF(B143="Elimination",IFERROR(VLOOKUP(C143,M144:T148,3,FALSE),0),IF(B143="Monrad/Compass",IFERROR(VLOOKUP(C143,AC144:AJ149,3,FALSE),0))))</f>
        <v>0</v>
      </c>
      <c r="E145" s="5"/>
      <c r="F145" s="5"/>
      <c r="G145" s="5"/>
      <c r="H145" s="5"/>
      <c r="I145" s="5"/>
      <c r="J145" s="5"/>
      <c r="K145" s="32">
        <f t="shared" ref="K145:K150" si="17">SUM(E145:J145)</f>
        <v>0</v>
      </c>
      <c r="M145" s="3">
        <v>64</v>
      </c>
      <c r="N145" s="47"/>
      <c r="O145" s="47">
        <v>32</v>
      </c>
      <c r="P145" s="47">
        <v>16</v>
      </c>
      <c r="Q145" s="47">
        <v>8</v>
      </c>
      <c r="R145" s="47">
        <v>4</v>
      </c>
      <c r="S145" s="47">
        <v>2</v>
      </c>
      <c r="T145" s="47">
        <v>1</v>
      </c>
      <c r="U145" s="3">
        <v>24</v>
      </c>
      <c r="X145" s="47"/>
      <c r="Y145" s="47"/>
      <c r="Z145" s="47"/>
      <c r="AA145" s="47"/>
      <c r="AB145" s="47"/>
      <c r="AC145" s="3">
        <v>24</v>
      </c>
      <c r="AF145" s="47"/>
      <c r="AG145" s="47"/>
      <c r="AH145" s="47"/>
      <c r="AI145" s="47"/>
      <c r="AJ145" s="47"/>
      <c r="AK145" s="3"/>
      <c r="AN145" s="47"/>
      <c r="AO145" s="47"/>
      <c r="AP145" s="47"/>
      <c r="AQ145" s="47"/>
      <c r="AR145" s="47"/>
    </row>
    <row r="146" spans="1:44" ht="15.75" hidden="1" outlineLevel="1" thickBot="1" x14ac:dyDescent="0.3">
      <c r="A146" s="57"/>
      <c r="D146" s="36">
        <f>IF(B143="Round Robin",IFERROR(VLOOKUP(C143,U144:AB148,4,FALSE),0),IF(B143="Elimination",IFERROR(VLOOKUP(C143,M144:T148,4,FALSE),0),IF(B143="Monrad/Compass",IFERROR(VLOOKUP(C143,AC144:AJ149,4,FALSE),0))))</f>
        <v>0</v>
      </c>
      <c r="E146" s="5"/>
      <c r="F146" s="5"/>
      <c r="G146" s="5"/>
      <c r="H146" s="5"/>
      <c r="I146" s="5"/>
      <c r="J146" s="5"/>
      <c r="K146" s="32">
        <f t="shared" si="17"/>
        <v>0</v>
      </c>
      <c r="M146" s="3">
        <v>32</v>
      </c>
      <c r="N146" s="47"/>
      <c r="O146" s="47"/>
      <c r="P146" s="47">
        <v>16</v>
      </c>
      <c r="Q146" s="47">
        <v>8</v>
      </c>
      <c r="R146" s="47">
        <v>4</v>
      </c>
      <c r="S146" s="47">
        <v>2</v>
      </c>
      <c r="T146" s="47">
        <v>1</v>
      </c>
      <c r="U146" s="3">
        <v>16</v>
      </c>
      <c r="X146" s="47">
        <v>8</v>
      </c>
      <c r="Y146" s="47">
        <v>8</v>
      </c>
      <c r="Z146" s="47">
        <v>8</v>
      </c>
      <c r="AA146" s="47">
        <v>2</v>
      </c>
      <c r="AB146" s="47">
        <v>1</v>
      </c>
      <c r="AC146" s="3">
        <v>16</v>
      </c>
      <c r="AF146" s="47"/>
      <c r="AG146" s="47">
        <v>8</v>
      </c>
      <c r="AH146" s="47">
        <v>8</v>
      </c>
      <c r="AI146" s="47">
        <v>8</v>
      </c>
      <c r="AJ146" s="47">
        <v>8</v>
      </c>
      <c r="AK146" s="3"/>
      <c r="AN146" s="47"/>
      <c r="AO146" s="47"/>
      <c r="AP146" s="47"/>
      <c r="AQ146" s="47"/>
      <c r="AR146" s="47"/>
    </row>
    <row r="147" spans="1:44" ht="15.75" hidden="1" outlineLevel="1" thickBot="1" x14ac:dyDescent="0.3">
      <c r="A147" s="57"/>
      <c r="D147" s="36">
        <f>IF(B143="Round Robin",IFERROR(VLOOKUP(C143,U144:AB148,5,FALSE),0),IF(B143="Elimination",IFERROR(VLOOKUP(C143,M144:T148,5,FALSE),0),IF(B143="Monrad/Compass",IFERROR(VLOOKUP(C143,AC144:AJ149,5,FALSE),0))))</f>
        <v>0</v>
      </c>
      <c r="E147" s="5"/>
      <c r="F147" s="5"/>
      <c r="G147" s="5"/>
      <c r="H147" s="5"/>
      <c r="I147" s="5"/>
      <c r="J147" s="5"/>
      <c r="K147" s="32">
        <f t="shared" si="17"/>
        <v>0</v>
      </c>
      <c r="M147" s="3">
        <v>16</v>
      </c>
      <c r="N147" s="47"/>
      <c r="O147" s="47"/>
      <c r="P147" s="47"/>
      <c r="Q147" s="47">
        <v>8</v>
      </c>
      <c r="R147" s="47">
        <v>4</v>
      </c>
      <c r="S147" s="47">
        <v>2</v>
      </c>
      <c r="T147" s="47">
        <v>1</v>
      </c>
      <c r="U147" s="3">
        <v>8</v>
      </c>
      <c r="X147" s="47"/>
      <c r="Y147" s="47">
        <v>4</v>
      </c>
      <c r="Z147" s="47">
        <v>4</v>
      </c>
      <c r="AA147" s="47">
        <v>4</v>
      </c>
      <c r="AB147" s="47">
        <v>1</v>
      </c>
      <c r="AC147" s="3">
        <v>8</v>
      </c>
      <c r="AF147" s="47"/>
      <c r="AG147" s="47"/>
      <c r="AH147" s="47">
        <v>4</v>
      </c>
      <c r="AI147" s="47">
        <v>4</v>
      </c>
      <c r="AJ147" s="47">
        <v>4</v>
      </c>
      <c r="AK147" s="3"/>
      <c r="AN147" s="47"/>
      <c r="AO147" s="47"/>
      <c r="AP147" s="47"/>
      <c r="AQ147" s="47"/>
      <c r="AR147" s="47"/>
    </row>
    <row r="148" spans="1:44" ht="15.75" hidden="1" outlineLevel="1" thickBot="1" x14ac:dyDescent="0.3">
      <c r="A148" s="57"/>
      <c r="D148" s="36">
        <f>IF(B143="Round Robin",IFERROR(VLOOKUP(C143,U144:AB148,6,FALSE),0),IF(B143="Elimination",IFERROR(VLOOKUP(C143,M144:T148,6,FALSE),0),IF(B143="Monrad/Compass",IFERROR(VLOOKUP(C143,AC144:AJ149,6,FALSE),0))))</f>
        <v>0</v>
      </c>
      <c r="E148" s="5"/>
      <c r="F148" s="5"/>
      <c r="G148" s="5"/>
      <c r="H148" s="5"/>
      <c r="I148" s="5"/>
      <c r="J148" s="5"/>
      <c r="K148" s="32">
        <f t="shared" si="17"/>
        <v>0</v>
      </c>
      <c r="M148" s="3">
        <v>8</v>
      </c>
      <c r="N148" s="47"/>
      <c r="O148" s="47"/>
      <c r="P148" s="47"/>
      <c r="Q148" s="47"/>
      <c r="R148" s="47">
        <v>4</v>
      </c>
      <c r="S148" s="47">
        <v>2</v>
      </c>
      <c r="T148" s="47">
        <v>1</v>
      </c>
      <c r="AC148" s="1">
        <v>0</v>
      </c>
    </row>
    <row r="149" spans="1:44" ht="15.75" hidden="1" outlineLevel="1" thickBot="1" x14ac:dyDescent="0.3">
      <c r="A149" s="57"/>
      <c r="D149" s="36">
        <f>IF(B143="Round Robin",IFERROR(VLOOKUP(C143,U144:AB148,7,FALSE),0),IF(B143="Elimination",IFERROR(VLOOKUP(C143,M144:T148,7,FALSE),0),IF(B143="Monrad/Compass",IFERROR(VLOOKUP(C143,AC144:AJ149,7,FALSE),0))))</f>
        <v>0</v>
      </c>
      <c r="E149" s="5"/>
      <c r="F149" s="5"/>
      <c r="G149" s="5"/>
      <c r="H149" s="5"/>
      <c r="I149" s="5"/>
      <c r="J149" s="5"/>
      <c r="K149" s="32">
        <f t="shared" si="17"/>
        <v>0</v>
      </c>
      <c r="M149" s="1">
        <v>0</v>
      </c>
      <c r="V149" s="1" t="s">
        <v>69</v>
      </c>
      <c r="AD149" s="1" t="s">
        <v>75</v>
      </c>
    </row>
    <row r="150" spans="1:44" ht="15.75" hidden="1" outlineLevel="1" thickBot="1" x14ac:dyDescent="0.3">
      <c r="A150" s="58"/>
      <c r="D150" s="36">
        <f>IF(B143="Round Robin",IFERROR(VLOOKUP(C143,U144:AB148,8,FALSE),0),IF(B143="Elimination",IFERROR(VLOOKUP(C143,M144:T148,8,FALSE),0),IF(B143="Monrad/Compass",IFERROR(VLOOKUP(C143,AC144:AJ149,8,FALSE),0))))</f>
        <v>0</v>
      </c>
      <c r="E150" s="5"/>
      <c r="F150" s="5"/>
      <c r="G150" s="5"/>
      <c r="H150" s="5"/>
      <c r="I150" s="5"/>
      <c r="J150" s="5"/>
      <c r="K150" s="32">
        <f t="shared" si="17"/>
        <v>0</v>
      </c>
      <c r="N150" s="2">
        <v>2</v>
      </c>
      <c r="O150" s="2">
        <v>3</v>
      </c>
      <c r="P150" s="2">
        <v>4</v>
      </c>
      <c r="Q150" s="2">
        <v>5</v>
      </c>
      <c r="R150" s="2">
        <v>6</v>
      </c>
      <c r="S150" s="2">
        <v>7</v>
      </c>
      <c r="T150" s="2">
        <v>8</v>
      </c>
      <c r="V150" s="2">
        <v>2</v>
      </c>
      <c r="W150" s="2">
        <v>3</v>
      </c>
      <c r="X150" s="2">
        <v>4</v>
      </c>
      <c r="Y150" s="2">
        <v>5</v>
      </c>
      <c r="Z150" s="2">
        <v>6</v>
      </c>
      <c r="AA150" s="2">
        <v>7</v>
      </c>
      <c r="AB150" s="2">
        <v>8</v>
      </c>
      <c r="AD150" s="2">
        <v>2</v>
      </c>
      <c r="AE150" s="2">
        <v>3</v>
      </c>
      <c r="AF150" s="2">
        <v>4</v>
      </c>
      <c r="AG150" s="2">
        <v>5</v>
      </c>
      <c r="AH150" s="2">
        <v>6</v>
      </c>
      <c r="AI150" s="2">
        <v>7</v>
      </c>
      <c r="AJ150" s="2">
        <v>8</v>
      </c>
    </row>
    <row r="151" spans="1:44" ht="15.75" collapsed="1" thickBot="1" x14ac:dyDescent="0.3">
      <c r="A151" s="56" t="s">
        <v>76</v>
      </c>
      <c r="B151" s="97" t="s">
        <v>68</v>
      </c>
      <c r="C151" s="98">
        <v>0</v>
      </c>
      <c r="D151" s="37">
        <f>SUM(D152:D157)</f>
        <v>0</v>
      </c>
      <c r="E151" s="48"/>
      <c r="F151" s="48"/>
      <c r="G151" s="48"/>
      <c r="H151" s="48"/>
      <c r="I151" s="48"/>
      <c r="J151" s="48"/>
      <c r="K151" s="32"/>
      <c r="L151" s="48"/>
      <c r="M151" s="3">
        <v>96</v>
      </c>
      <c r="N151" s="47">
        <v>32</v>
      </c>
      <c r="O151" s="47">
        <v>32</v>
      </c>
      <c r="P151" s="47">
        <v>16</v>
      </c>
      <c r="Q151" s="47">
        <v>8</v>
      </c>
      <c r="R151" s="47">
        <v>4</v>
      </c>
      <c r="S151" s="47">
        <v>2</v>
      </c>
      <c r="T151" s="47">
        <v>1</v>
      </c>
      <c r="U151" s="3">
        <v>32</v>
      </c>
      <c r="W151" s="1">
        <v>16</v>
      </c>
      <c r="X151" s="47">
        <v>16</v>
      </c>
      <c r="Y151" s="47">
        <v>16</v>
      </c>
      <c r="Z151" s="47">
        <v>4</v>
      </c>
      <c r="AA151" s="47">
        <v>2</v>
      </c>
      <c r="AB151" s="47">
        <v>1</v>
      </c>
      <c r="AC151" s="3">
        <v>32</v>
      </c>
      <c r="AF151" s="47"/>
      <c r="AG151" s="47"/>
      <c r="AH151" s="47"/>
      <c r="AI151" s="47"/>
      <c r="AJ151" s="47"/>
    </row>
    <row r="152" spans="1:44" ht="15" hidden="1" customHeight="1" outlineLevel="1" x14ac:dyDescent="0.25">
      <c r="A152" s="57" t="s">
        <v>86</v>
      </c>
      <c r="D152" s="36"/>
      <c r="E152" s="54"/>
      <c r="F152" s="54"/>
      <c r="G152" s="54"/>
      <c r="H152" s="54"/>
      <c r="I152" s="54"/>
      <c r="J152" s="54"/>
      <c r="K152" s="32">
        <f t="shared" ref="K152:K157" si="18">SUM(E152:J152)</f>
        <v>0</v>
      </c>
      <c r="M152" s="3">
        <v>24</v>
      </c>
      <c r="N152" s="47"/>
      <c r="O152" s="47"/>
      <c r="P152" s="47">
        <v>8</v>
      </c>
      <c r="Q152" s="47">
        <v>8</v>
      </c>
      <c r="R152" s="47">
        <v>4</v>
      </c>
      <c r="S152" s="47">
        <v>2</v>
      </c>
      <c r="T152" s="47">
        <v>1</v>
      </c>
      <c r="U152" s="3">
        <v>24</v>
      </c>
      <c r="V152" s="1" t="s">
        <v>77</v>
      </c>
      <c r="W152" s="1" t="s">
        <v>77</v>
      </c>
      <c r="X152" s="1" t="s">
        <v>77</v>
      </c>
      <c r="Y152" s="1" t="s">
        <v>77</v>
      </c>
      <c r="Z152" s="1" t="s">
        <v>77</v>
      </c>
      <c r="AA152" s="1" t="s">
        <v>77</v>
      </c>
      <c r="AB152" s="1" t="s">
        <v>77</v>
      </c>
      <c r="AC152" s="3">
        <v>24</v>
      </c>
      <c r="AF152" s="47"/>
      <c r="AG152" s="47"/>
      <c r="AH152" s="47"/>
      <c r="AI152" s="47">
        <v>12</v>
      </c>
      <c r="AJ152" s="47">
        <v>12</v>
      </c>
    </row>
    <row r="153" spans="1:44" ht="15" hidden="1" customHeight="1" outlineLevel="1" x14ac:dyDescent="0.25">
      <c r="A153" s="57"/>
      <c r="D153" s="36">
        <f>IF(B151="Round Robin",IFERROR(VLOOKUP(C151,U151:AB156,4,FALSE),0),IF(B151="Elimination",IFERROR(VLOOKUP(C151,M151:T156,4,FALSE),0),IF(B151="Match Play",IFERROR(VLOOKUP(C151,AC151:AJ156,4,FALSE),0))))</f>
        <v>0</v>
      </c>
      <c r="E153" s="5"/>
      <c r="F153" s="5"/>
      <c r="G153" s="5"/>
      <c r="H153" s="5"/>
      <c r="I153" s="5"/>
      <c r="J153" s="5"/>
      <c r="K153" s="32">
        <f t="shared" si="18"/>
        <v>0</v>
      </c>
      <c r="M153" s="3">
        <v>16</v>
      </c>
      <c r="N153" s="47"/>
      <c r="O153" s="47"/>
      <c r="P153" s="47"/>
      <c r="Q153" s="47">
        <v>8</v>
      </c>
      <c r="R153" s="47">
        <v>4</v>
      </c>
      <c r="S153" s="47">
        <v>2</v>
      </c>
      <c r="T153" s="47">
        <v>1</v>
      </c>
      <c r="U153" s="3">
        <v>16</v>
      </c>
      <c r="X153" s="47">
        <v>8</v>
      </c>
      <c r="Y153" s="47">
        <v>8</v>
      </c>
      <c r="Z153" s="47">
        <v>8</v>
      </c>
      <c r="AA153" s="47">
        <v>2</v>
      </c>
      <c r="AB153" s="47">
        <v>1</v>
      </c>
      <c r="AC153" s="3">
        <v>16</v>
      </c>
      <c r="AF153" s="47"/>
      <c r="AG153" s="47"/>
      <c r="AH153" s="47"/>
      <c r="AI153" s="47">
        <v>8</v>
      </c>
      <c r="AJ153" s="47">
        <v>8</v>
      </c>
    </row>
    <row r="154" spans="1:44" ht="15" hidden="1" customHeight="1" outlineLevel="1" x14ac:dyDescent="0.25">
      <c r="A154" s="57"/>
      <c r="D154" s="36">
        <f>IF(B151="Round Robin",IFERROR(VLOOKUP(C151,U151:AB156,5,FALSE),0),IF(B151="Elimination",IFERROR(VLOOKUP(C151,M151:T156,5,FALSE),0),IF(B151="Match Play",IFERROR(VLOOKUP(C151,AC151:AJ156,5,FALSE),0))))</f>
        <v>0</v>
      </c>
      <c r="E154" s="5"/>
      <c r="F154" s="5"/>
      <c r="G154" s="5"/>
      <c r="H154" s="5"/>
      <c r="I154" s="5"/>
      <c r="J154" s="5"/>
      <c r="K154" s="32">
        <f t="shared" si="18"/>
        <v>0</v>
      </c>
      <c r="M154" s="3">
        <v>8</v>
      </c>
      <c r="N154" s="47"/>
      <c r="O154" s="47"/>
      <c r="P154" s="47"/>
      <c r="Q154" s="47"/>
      <c r="R154" s="47">
        <v>4</v>
      </c>
      <c r="S154" s="47">
        <v>2</v>
      </c>
      <c r="T154" s="47">
        <v>1</v>
      </c>
      <c r="U154" s="3">
        <v>8</v>
      </c>
      <c r="X154" s="47"/>
      <c r="Y154" s="47">
        <v>4</v>
      </c>
      <c r="Z154" s="47">
        <v>4</v>
      </c>
      <c r="AA154" s="47">
        <v>4</v>
      </c>
      <c r="AB154" s="47">
        <v>1</v>
      </c>
      <c r="AC154" s="3">
        <v>8</v>
      </c>
      <c r="AF154" s="47"/>
      <c r="AG154" s="47"/>
      <c r="AH154" s="47"/>
      <c r="AI154" s="47">
        <v>4</v>
      </c>
      <c r="AJ154" s="47">
        <v>4</v>
      </c>
    </row>
    <row r="155" spans="1:44" ht="15" hidden="1" customHeight="1" outlineLevel="1" x14ac:dyDescent="0.25">
      <c r="A155" s="57"/>
      <c r="D155" s="36">
        <f>IF(B151="Round Robin",IFERROR(VLOOKUP(C151,U151:AB156,6,FALSE),0),IF(B151="Elimination",IFERROR(VLOOKUP(C151,M151:T156,6,FALSE),0),IF(B151="Match Play",IFERROR(VLOOKUP(C151,AC151:AJ156,6,FALSE),0))))</f>
        <v>0</v>
      </c>
      <c r="E155" s="5"/>
      <c r="F155" s="5"/>
      <c r="G155" s="5"/>
      <c r="H155" s="5"/>
      <c r="I155" s="5"/>
      <c r="J155" s="5"/>
      <c r="K155" s="32">
        <f t="shared" si="18"/>
        <v>0</v>
      </c>
      <c r="M155" s="3">
        <v>4</v>
      </c>
      <c r="N155" s="47"/>
      <c r="O155" s="47"/>
      <c r="P155" s="47"/>
      <c r="Q155" s="47"/>
      <c r="R155" s="47"/>
      <c r="S155" s="47">
        <v>2</v>
      </c>
      <c r="T155" s="47">
        <v>1</v>
      </c>
      <c r="U155" s="1">
        <v>4</v>
      </c>
      <c r="Z155" s="1">
        <v>2</v>
      </c>
      <c r="AA155" s="1">
        <v>2</v>
      </c>
      <c r="AB155" s="1">
        <v>2</v>
      </c>
      <c r="AC155" s="1">
        <v>0</v>
      </c>
    </row>
    <row r="156" spans="1:44" ht="15" hidden="1" customHeight="1" outlineLevel="1" x14ac:dyDescent="0.25">
      <c r="A156" s="57"/>
      <c r="D156" s="36">
        <f>IF(B151="Round Robin",IFERROR(VLOOKUP(C151,U151:AB156,7,FALSE),0),IF(B151="Elimination",IFERROR(VLOOKUP(C151,M151:T156,7,FALSE),0),IF(B151="Match Play",IFERROR(VLOOKUP(C151,AC151:AJ156,7,FALSE),0))))</f>
        <v>0</v>
      </c>
      <c r="E156" s="5"/>
      <c r="F156" s="5"/>
      <c r="G156" s="5"/>
      <c r="H156" s="5"/>
      <c r="I156" s="5"/>
      <c r="J156" s="5"/>
      <c r="K156" s="32">
        <f t="shared" si="18"/>
        <v>0</v>
      </c>
      <c r="M156" s="1">
        <v>0</v>
      </c>
      <c r="U156" s="1">
        <v>0</v>
      </c>
    </row>
    <row r="157" spans="1:44" ht="15" hidden="1" customHeight="1" outlineLevel="1" thickBot="1" x14ac:dyDescent="0.3">
      <c r="A157" s="58"/>
      <c r="D157" s="36">
        <f>IF(B151="Round Robin",IFERROR(VLOOKUP(C151,U151:AB156,8,FALSE),0),IF(B151="Elimination",IFERROR(VLOOKUP(C151,M151:T156,8,FALSE),0),IF(B151="Match Play",IFERROR(VLOOKUP(C151,AC151:AJ156,8,FALSE),0))))</f>
        <v>0</v>
      </c>
      <c r="E157" s="5"/>
      <c r="F157" s="5"/>
      <c r="G157" s="5"/>
      <c r="H157" s="5"/>
      <c r="I157" s="5"/>
      <c r="J157" s="5"/>
      <c r="K157" s="32">
        <f t="shared" si="18"/>
        <v>0</v>
      </c>
    </row>
    <row r="158" spans="1:44" ht="15.75" collapsed="1" thickBot="1" x14ac:dyDescent="0.3">
      <c r="A158" s="38" t="s">
        <v>87</v>
      </c>
      <c r="B158" s="95" t="s">
        <v>72</v>
      </c>
      <c r="C158" s="96">
        <v>0</v>
      </c>
      <c r="D158" s="39">
        <f>SUM(D159:D165)</f>
        <v>0</v>
      </c>
      <c r="E158" s="84"/>
      <c r="F158" s="84"/>
      <c r="G158" s="84"/>
      <c r="H158" s="84"/>
      <c r="I158" s="84"/>
      <c r="J158" s="84"/>
      <c r="K158" s="40"/>
      <c r="L158" s="84"/>
      <c r="N158" s="2">
        <v>2</v>
      </c>
      <c r="O158" s="2">
        <v>3</v>
      </c>
      <c r="P158" s="2">
        <v>4</v>
      </c>
      <c r="Q158" s="2">
        <v>5</v>
      </c>
      <c r="R158" s="2">
        <v>6</v>
      </c>
      <c r="S158" s="2">
        <v>7</v>
      </c>
      <c r="T158" s="2">
        <v>8</v>
      </c>
      <c r="V158" s="2">
        <v>2</v>
      </c>
      <c r="W158" s="2">
        <v>3</v>
      </c>
      <c r="X158" s="2">
        <v>4</v>
      </c>
      <c r="Y158" s="2">
        <v>5</v>
      </c>
      <c r="Z158" s="2">
        <v>6</v>
      </c>
      <c r="AA158" s="2">
        <v>7</v>
      </c>
      <c r="AB158" s="2">
        <v>8</v>
      </c>
      <c r="AD158" s="2">
        <v>2</v>
      </c>
      <c r="AE158" s="2">
        <v>3</v>
      </c>
      <c r="AF158" s="2">
        <v>4</v>
      </c>
      <c r="AG158" s="2">
        <v>5</v>
      </c>
      <c r="AH158" s="2">
        <v>6</v>
      </c>
      <c r="AI158" s="2">
        <v>7</v>
      </c>
      <c r="AJ158" s="2">
        <v>8</v>
      </c>
      <c r="AL158" s="2"/>
      <c r="AM158" s="2"/>
      <c r="AN158" s="2"/>
      <c r="AO158" s="2"/>
      <c r="AP158" s="2"/>
      <c r="AQ158" s="2"/>
      <c r="AR158" s="2"/>
    </row>
    <row r="159" spans="1:44" ht="15.75" hidden="1" outlineLevel="1" thickBot="1" x14ac:dyDescent="0.3">
      <c r="A159" s="82" t="s">
        <v>73</v>
      </c>
      <c r="D159" s="36"/>
      <c r="E159" s="54"/>
      <c r="F159" s="54"/>
      <c r="G159" s="54"/>
      <c r="H159" s="54"/>
      <c r="I159" s="54"/>
      <c r="J159" s="54"/>
      <c r="K159" s="40"/>
      <c r="M159" s="3">
        <v>128</v>
      </c>
      <c r="N159" s="47">
        <v>64</v>
      </c>
      <c r="O159" s="47">
        <v>32</v>
      </c>
      <c r="P159" s="47">
        <v>16</v>
      </c>
      <c r="Q159" s="47">
        <v>8</v>
      </c>
      <c r="R159" s="47">
        <v>4</v>
      </c>
      <c r="S159" s="47">
        <v>2</v>
      </c>
      <c r="T159" s="47">
        <v>1</v>
      </c>
      <c r="U159" s="3">
        <v>32</v>
      </c>
      <c r="W159" s="1">
        <v>16</v>
      </c>
      <c r="X159" s="47">
        <v>16</v>
      </c>
      <c r="Y159" s="47">
        <v>16</v>
      </c>
      <c r="Z159" s="47">
        <v>4</v>
      </c>
      <c r="AA159" s="47">
        <v>2</v>
      </c>
      <c r="AB159" s="47">
        <v>1</v>
      </c>
      <c r="AC159" s="3">
        <v>32</v>
      </c>
      <c r="AF159" s="47">
        <v>16</v>
      </c>
      <c r="AG159" s="47">
        <v>16</v>
      </c>
      <c r="AH159" s="47">
        <v>16</v>
      </c>
      <c r="AI159" s="47">
        <v>16</v>
      </c>
      <c r="AJ159" s="47">
        <v>16</v>
      </c>
      <c r="AK159" s="3"/>
      <c r="AN159" s="47"/>
      <c r="AO159" s="47"/>
      <c r="AP159" s="47"/>
      <c r="AQ159" s="47"/>
      <c r="AR159" s="47"/>
    </row>
    <row r="160" spans="1:44" ht="15.75" hidden="1" outlineLevel="1" thickBot="1" x14ac:dyDescent="0.3">
      <c r="A160" s="82"/>
      <c r="B160" s="49" t="s">
        <v>74</v>
      </c>
      <c r="D160" s="36">
        <f>IF(B158="Round Robin",IFERROR(VLOOKUP(C158,U159:AB163,3,FALSE),0),IF(B158="Elimination",IFERROR(VLOOKUP(C158,M159:T163,3,FALSE),0),IF(B158="Monrad/Compass",IFERROR(VLOOKUP(C158,AC159:AJ164,3,FALSE),0))))</f>
        <v>0</v>
      </c>
      <c r="E160" s="5"/>
      <c r="F160" s="5"/>
      <c r="G160" s="5"/>
      <c r="H160" s="5"/>
      <c r="I160" s="5"/>
      <c r="J160" s="5"/>
      <c r="K160" s="40">
        <f t="shared" ref="K160:K165" si="19">SUM(E160:J160)</f>
        <v>0</v>
      </c>
      <c r="M160" s="3">
        <v>64</v>
      </c>
      <c r="N160" s="47"/>
      <c r="O160" s="47">
        <v>32</v>
      </c>
      <c r="P160" s="47">
        <v>16</v>
      </c>
      <c r="Q160" s="47">
        <v>8</v>
      </c>
      <c r="R160" s="47">
        <v>4</v>
      </c>
      <c r="S160" s="47">
        <v>2</v>
      </c>
      <c r="T160" s="47">
        <v>1</v>
      </c>
      <c r="U160" s="3">
        <v>24</v>
      </c>
      <c r="X160" s="47"/>
      <c r="Y160" s="47"/>
      <c r="Z160" s="47"/>
      <c r="AA160" s="47"/>
      <c r="AB160" s="47"/>
      <c r="AC160" s="3">
        <v>24</v>
      </c>
      <c r="AF160" s="47"/>
      <c r="AG160" s="47"/>
      <c r="AH160" s="47"/>
      <c r="AI160" s="47"/>
      <c r="AJ160" s="47"/>
      <c r="AK160" s="3"/>
      <c r="AN160" s="47"/>
      <c r="AO160" s="47"/>
      <c r="AP160" s="47"/>
      <c r="AQ160" s="47"/>
      <c r="AR160" s="47"/>
    </row>
    <row r="161" spans="1:44" ht="15.75" hidden="1" outlineLevel="1" thickBot="1" x14ac:dyDescent="0.3">
      <c r="A161" s="82"/>
      <c r="D161" s="36">
        <f>IF(B158="Round Robin",IFERROR(VLOOKUP(C158,U159:AB163,4,FALSE),0),IF(B158="Elimination",IFERROR(VLOOKUP(C158,M159:T163,4,FALSE),0),IF(B158="Monrad/Compass",IFERROR(VLOOKUP(C158,AC159:AJ164,4,FALSE),0))))</f>
        <v>0</v>
      </c>
      <c r="E161" s="5"/>
      <c r="F161" s="5"/>
      <c r="G161" s="5"/>
      <c r="H161" s="5"/>
      <c r="I161" s="5"/>
      <c r="J161" s="5"/>
      <c r="K161" s="40">
        <f t="shared" si="19"/>
        <v>0</v>
      </c>
      <c r="M161" s="3">
        <v>32</v>
      </c>
      <c r="N161" s="47"/>
      <c r="O161" s="47"/>
      <c r="P161" s="47">
        <v>16</v>
      </c>
      <c r="Q161" s="47">
        <v>8</v>
      </c>
      <c r="R161" s="47">
        <v>4</v>
      </c>
      <c r="S161" s="47">
        <v>2</v>
      </c>
      <c r="T161" s="47">
        <v>1</v>
      </c>
      <c r="U161" s="3">
        <v>16</v>
      </c>
      <c r="X161" s="47">
        <v>8</v>
      </c>
      <c r="Y161" s="47">
        <v>8</v>
      </c>
      <c r="Z161" s="47">
        <v>8</v>
      </c>
      <c r="AA161" s="47">
        <v>2</v>
      </c>
      <c r="AB161" s="47">
        <v>1</v>
      </c>
      <c r="AC161" s="3">
        <v>16</v>
      </c>
      <c r="AF161" s="47"/>
      <c r="AG161" s="47">
        <v>8</v>
      </c>
      <c r="AH161" s="47">
        <v>8</v>
      </c>
      <c r="AI161" s="47">
        <v>8</v>
      </c>
      <c r="AJ161" s="47">
        <v>8</v>
      </c>
      <c r="AK161" s="3"/>
      <c r="AN161" s="47"/>
      <c r="AO161" s="47"/>
      <c r="AP161" s="47"/>
      <c r="AQ161" s="47"/>
      <c r="AR161" s="47"/>
    </row>
    <row r="162" spans="1:44" ht="15.75" hidden="1" outlineLevel="1" thickBot="1" x14ac:dyDescent="0.3">
      <c r="A162" s="82"/>
      <c r="D162" s="36">
        <f>IF(B158="Round Robin",IFERROR(VLOOKUP(C158,U159:AB163,5,FALSE),0),IF(B158="Elimination",IFERROR(VLOOKUP(C158,M159:T163,5,FALSE),0),IF(B158="Monrad/Compass",IFERROR(VLOOKUP(C158,AC159:AJ164,5,FALSE),0))))</f>
        <v>0</v>
      </c>
      <c r="E162" s="5"/>
      <c r="F162" s="5"/>
      <c r="G162" s="5"/>
      <c r="H162" s="5"/>
      <c r="I162" s="5"/>
      <c r="J162" s="5"/>
      <c r="K162" s="40">
        <f t="shared" si="19"/>
        <v>0</v>
      </c>
      <c r="M162" s="3">
        <v>16</v>
      </c>
      <c r="N162" s="47"/>
      <c r="O162" s="47"/>
      <c r="P162" s="47"/>
      <c r="Q162" s="47">
        <v>8</v>
      </c>
      <c r="R162" s="47">
        <v>4</v>
      </c>
      <c r="S162" s="47">
        <v>2</v>
      </c>
      <c r="T162" s="47">
        <v>1</v>
      </c>
      <c r="U162" s="3">
        <v>8</v>
      </c>
      <c r="X162" s="47"/>
      <c r="Y162" s="47">
        <v>4</v>
      </c>
      <c r="Z162" s="47">
        <v>4</v>
      </c>
      <c r="AA162" s="47">
        <v>4</v>
      </c>
      <c r="AB162" s="47">
        <v>1</v>
      </c>
      <c r="AC162" s="3">
        <v>8</v>
      </c>
      <c r="AF162" s="47"/>
      <c r="AG162" s="47"/>
      <c r="AH162" s="47">
        <v>4</v>
      </c>
      <c r="AI162" s="47">
        <v>4</v>
      </c>
      <c r="AJ162" s="47">
        <v>4</v>
      </c>
      <c r="AK162" s="3"/>
      <c r="AN162" s="47"/>
      <c r="AO162" s="47"/>
      <c r="AP162" s="47"/>
      <c r="AQ162" s="47"/>
      <c r="AR162" s="47"/>
    </row>
    <row r="163" spans="1:44" ht="15.75" hidden="1" outlineLevel="1" thickBot="1" x14ac:dyDescent="0.3">
      <c r="A163" s="82"/>
      <c r="D163" s="36">
        <f>IF(B158="Round Robin",IFERROR(VLOOKUP(C158,U159:AB163,6,FALSE),0),IF(B158="Elimination",IFERROR(VLOOKUP(C158,M159:T163,6,FALSE),0),IF(B158="Monrad/Compass",IFERROR(VLOOKUP(C158,AC159:AJ164,6,FALSE),0))))</f>
        <v>0</v>
      </c>
      <c r="E163" s="5"/>
      <c r="F163" s="5"/>
      <c r="G163" s="5"/>
      <c r="H163" s="5"/>
      <c r="I163" s="5"/>
      <c r="J163" s="5"/>
      <c r="K163" s="40">
        <f t="shared" si="19"/>
        <v>0</v>
      </c>
      <c r="M163" s="3">
        <v>8</v>
      </c>
      <c r="N163" s="47"/>
      <c r="O163" s="47"/>
      <c r="P163" s="47"/>
      <c r="Q163" s="47"/>
      <c r="R163" s="47">
        <v>4</v>
      </c>
      <c r="S163" s="47">
        <v>2</v>
      </c>
      <c r="T163" s="47">
        <v>1</v>
      </c>
      <c r="AC163" s="1">
        <v>0</v>
      </c>
    </row>
    <row r="164" spans="1:44" ht="15.75" hidden="1" outlineLevel="1" thickBot="1" x14ac:dyDescent="0.3">
      <c r="A164" s="82"/>
      <c r="D164" s="36">
        <f>IF(B158="Round Robin",IFERROR(VLOOKUP(C158,U159:AB163,7,FALSE),0),IF(B158="Elimination",IFERROR(VLOOKUP(C158,M159:T163,7,FALSE),0),IF(B158="Monrad/Compass",IFERROR(VLOOKUP(C158,AC159:AJ164,7,FALSE),0))))</f>
        <v>0</v>
      </c>
      <c r="E164" s="5"/>
      <c r="F164" s="5"/>
      <c r="G164" s="5"/>
      <c r="H164" s="5"/>
      <c r="I164" s="5"/>
      <c r="J164" s="5"/>
      <c r="K164" s="40">
        <f t="shared" si="19"/>
        <v>0</v>
      </c>
      <c r="M164" s="1">
        <v>0</v>
      </c>
      <c r="V164" s="1" t="s">
        <v>69</v>
      </c>
      <c r="AD164" s="1" t="s">
        <v>75</v>
      </c>
    </row>
    <row r="165" spans="1:44" ht="15.75" hidden="1" outlineLevel="1" thickBot="1" x14ac:dyDescent="0.3">
      <c r="A165" s="83"/>
      <c r="D165" s="36">
        <f>IF(B158="Round Robin",IFERROR(VLOOKUP(C158,U159:AB163,8,FALSE),0),IF(B158="Elimination",IFERROR(VLOOKUP(C158,M159:T163,8,FALSE),0),IF(B158="Monrad/Compass",IFERROR(VLOOKUP(C158,AC159:AJ164,8,FALSE),0))))</f>
        <v>0</v>
      </c>
      <c r="E165" s="5"/>
      <c r="F165" s="5"/>
      <c r="G165" s="5"/>
      <c r="H165" s="5"/>
      <c r="I165" s="5"/>
      <c r="J165" s="5"/>
      <c r="K165" s="40">
        <f t="shared" si="19"/>
        <v>0</v>
      </c>
      <c r="N165" s="2">
        <v>2</v>
      </c>
      <c r="O165" s="2">
        <v>3</v>
      </c>
      <c r="P165" s="2">
        <v>4</v>
      </c>
      <c r="Q165" s="2">
        <v>5</v>
      </c>
      <c r="R165" s="2">
        <v>6</v>
      </c>
      <c r="S165" s="2">
        <v>7</v>
      </c>
      <c r="T165" s="2">
        <v>8</v>
      </c>
      <c r="V165" s="2">
        <v>2</v>
      </c>
      <c r="W165" s="2">
        <v>3</v>
      </c>
      <c r="X165" s="2">
        <v>4</v>
      </c>
      <c r="Y165" s="2">
        <v>5</v>
      </c>
      <c r="Z165" s="2">
        <v>6</v>
      </c>
      <c r="AA165" s="2">
        <v>7</v>
      </c>
      <c r="AB165" s="2">
        <v>8</v>
      </c>
      <c r="AD165" s="2">
        <v>2</v>
      </c>
      <c r="AE165" s="2">
        <v>3</v>
      </c>
      <c r="AF165" s="2">
        <v>4</v>
      </c>
      <c r="AG165" s="2">
        <v>5</v>
      </c>
      <c r="AH165" s="2">
        <v>6</v>
      </c>
      <c r="AI165" s="2">
        <v>7</v>
      </c>
      <c r="AJ165" s="2">
        <v>8</v>
      </c>
    </row>
    <row r="166" spans="1:44" ht="15.75" collapsed="1" thickBot="1" x14ac:dyDescent="0.3">
      <c r="A166" s="81" t="s">
        <v>76</v>
      </c>
      <c r="B166" s="95" t="s">
        <v>68</v>
      </c>
      <c r="C166" s="96">
        <v>0</v>
      </c>
      <c r="D166" s="39">
        <f>SUM(D167:D172)</f>
        <v>0</v>
      </c>
      <c r="E166" s="84"/>
      <c r="F166" s="84"/>
      <c r="G166" s="84"/>
      <c r="H166" s="84"/>
      <c r="I166" s="84"/>
      <c r="J166" s="84"/>
      <c r="K166" s="40"/>
      <c r="L166" s="84"/>
      <c r="M166" s="3">
        <v>96</v>
      </c>
      <c r="N166" s="47">
        <v>32</v>
      </c>
      <c r="O166" s="47">
        <v>32</v>
      </c>
      <c r="P166" s="47">
        <v>16</v>
      </c>
      <c r="Q166" s="47">
        <v>8</v>
      </c>
      <c r="R166" s="47">
        <v>4</v>
      </c>
      <c r="S166" s="47">
        <v>2</v>
      </c>
      <c r="T166" s="47">
        <v>1</v>
      </c>
      <c r="U166" s="3">
        <v>32</v>
      </c>
      <c r="W166" s="1">
        <v>16</v>
      </c>
      <c r="X166" s="47">
        <v>16</v>
      </c>
      <c r="Y166" s="47">
        <v>16</v>
      </c>
      <c r="Z166" s="47">
        <v>4</v>
      </c>
      <c r="AA166" s="47">
        <v>2</v>
      </c>
      <c r="AB166" s="47">
        <v>1</v>
      </c>
      <c r="AC166" s="3">
        <v>32</v>
      </c>
      <c r="AF166" s="47"/>
      <c r="AG166" s="47"/>
      <c r="AH166" s="47"/>
      <c r="AI166" s="47"/>
      <c r="AJ166" s="47"/>
    </row>
    <row r="167" spans="1:44" ht="15" hidden="1" customHeight="1" outlineLevel="1" x14ac:dyDescent="0.25">
      <c r="A167" s="82" t="s">
        <v>87</v>
      </c>
      <c r="D167" s="36"/>
      <c r="E167" s="54"/>
      <c r="F167" s="54"/>
      <c r="G167" s="54"/>
      <c r="H167" s="54"/>
      <c r="I167" s="54"/>
      <c r="J167" s="54"/>
      <c r="K167" s="40">
        <f t="shared" ref="K167:K172" si="20">SUM(E167:J167)</f>
        <v>0</v>
      </c>
      <c r="M167" s="3">
        <v>24</v>
      </c>
      <c r="N167" s="47"/>
      <c r="O167" s="47"/>
      <c r="P167" s="47">
        <v>8</v>
      </c>
      <c r="Q167" s="47">
        <v>8</v>
      </c>
      <c r="R167" s="47">
        <v>4</v>
      </c>
      <c r="S167" s="47">
        <v>2</v>
      </c>
      <c r="T167" s="47">
        <v>1</v>
      </c>
      <c r="U167" s="3">
        <v>24</v>
      </c>
      <c r="V167" s="1" t="s">
        <v>77</v>
      </c>
      <c r="W167" s="1" t="s">
        <v>77</v>
      </c>
      <c r="X167" s="1" t="s">
        <v>77</v>
      </c>
      <c r="Y167" s="1" t="s">
        <v>77</v>
      </c>
      <c r="Z167" s="1" t="s">
        <v>77</v>
      </c>
      <c r="AA167" s="1" t="s">
        <v>77</v>
      </c>
      <c r="AB167" s="1" t="s">
        <v>77</v>
      </c>
      <c r="AC167" s="3">
        <v>24</v>
      </c>
      <c r="AF167" s="47"/>
      <c r="AG167" s="47"/>
      <c r="AH167" s="47"/>
      <c r="AI167" s="47">
        <v>12</v>
      </c>
      <c r="AJ167" s="47">
        <v>12</v>
      </c>
    </row>
    <row r="168" spans="1:44" ht="15" hidden="1" customHeight="1" outlineLevel="1" x14ac:dyDescent="0.25">
      <c r="A168" s="82"/>
      <c r="D168" s="36">
        <f>IF(B166="Round Robin",IFERROR(VLOOKUP(C166,U166:AB171,4,FALSE),0),IF(B166="Elimination",IFERROR(VLOOKUP(C166,M166:T171,4,FALSE),0),IF(B166="Match Play",IFERROR(VLOOKUP(C166,AC166:AJ171,4,FALSE),0))))</f>
        <v>0</v>
      </c>
      <c r="E168" s="5"/>
      <c r="F168" s="5"/>
      <c r="G168" s="5"/>
      <c r="H168" s="5"/>
      <c r="I168" s="5"/>
      <c r="J168" s="5"/>
      <c r="K168" s="40">
        <f t="shared" si="20"/>
        <v>0</v>
      </c>
      <c r="M168" s="3">
        <v>16</v>
      </c>
      <c r="N168" s="47"/>
      <c r="O168" s="47"/>
      <c r="P168" s="47"/>
      <c r="Q168" s="47">
        <v>8</v>
      </c>
      <c r="R168" s="47">
        <v>4</v>
      </c>
      <c r="S168" s="47">
        <v>2</v>
      </c>
      <c r="T168" s="47">
        <v>1</v>
      </c>
      <c r="U168" s="3">
        <v>16</v>
      </c>
      <c r="X168" s="47">
        <v>8</v>
      </c>
      <c r="Y168" s="47">
        <v>8</v>
      </c>
      <c r="Z168" s="47">
        <v>8</v>
      </c>
      <c r="AA168" s="47">
        <v>2</v>
      </c>
      <c r="AB168" s="47">
        <v>1</v>
      </c>
      <c r="AC168" s="3">
        <v>16</v>
      </c>
      <c r="AF168" s="47"/>
      <c r="AG168" s="47"/>
      <c r="AH168" s="47"/>
      <c r="AI168" s="47">
        <v>8</v>
      </c>
      <c r="AJ168" s="47">
        <v>8</v>
      </c>
    </row>
    <row r="169" spans="1:44" ht="15" hidden="1" customHeight="1" outlineLevel="1" x14ac:dyDescent="0.25">
      <c r="A169" s="82"/>
      <c r="D169" s="36">
        <f>IF(B166="Round Robin",IFERROR(VLOOKUP(C166,U166:AB171,5,FALSE),0),IF(B166="Elimination",IFERROR(VLOOKUP(C166,M166:T171,5,FALSE),0),IF(B166="Match Play",IFERROR(VLOOKUP(C166,AC166:AJ171,5,FALSE),0))))</f>
        <v>0</v>
      </c>
      <c r="E169" s="5"/>
      <c r="F169" s="5"/>
      <c r="G169" s="5"/>
      <c r="H169" s="5"/>
      <c r="I169" s="5"/>
      <c r="J169" s="5"/>
      <c r="K169" s="40">
        <f t="shared" si="20"/>
        <v>0</v>
      </c>
      <c r="M169" s="3">
        <v>8</v>
      </c>
      <c r="N169" s="47"/>
      <c r="O169" s="47"/>
      <c r="P169" s="47"/>
      <c r="Q169" s="47"/>
      <c r="R169" s="47">
        <v>4</v>
      </c>
      <c r="S169" s="47">
        <v>2</v>
      </c>
      <c r="T169" s="47">
        <v>1</v>
      </c>
      <c r="U169" s="3">
        <v>8</v>
      </c>
      <c r="X169" s="47"/>
      <c r="Y169" s="47">
        <v>4</v>
      </c>
      <c r="Z169" s="47">
        <v>4</v>
      </c>
      <c r="AA169" s="47">
        <v>4</v>
      </c>
      <c r="AB169" s="47">
        <v>1</v>
      </c>
      <c r="AC169" s="3">
        <v>8</v>
      </c>
      <c r="AF169" s="47"/>
      <c r="AG169" s="47"/>
      <c r="AH169" s="47"/>
      <c r="AI169" s="47">
        <v>4</v>
      </c>
      <c r="AJ169" s="47">
        <v>4</v>
      </c>
    </row>
    <row r="170" spans="1:44" ht="15" hidden="1" customHeight="1" outlineLevel="1" x14ac:dyDescent="0.25">
      <c r="A170" s="82"/>
      <c r="D170" s="36">
        <f>IF(B166="Round Robin",IFERROR(VLOOKUP(C166,U166:AB171,6,FALSE),0),IF(B166="Elimination",IFERROR(VLOOKUP(C166,M166:T171,6,FALSE),0),IF(B166="Match Play",IFERROR(VLOOKUP(C166,AC166:AJ171,6,FALSE),0))))</f>
        <v>0</v>
      </c>
      <c r="E170" s="5"/>
      <c r="F170" s="5"/>
      <c r="G170" s="5"/>
      <c r="H170" s="5"/>
      <c r="I170" s="5"/>
      <c r="J170" s="5"/>
      <c r="K170" s="40">
        <f t="shared" si="20"/>
        <v>0</v>
      </c>
      <c r="M170" s="3">
        <v>4</v>
      </c>
      <c r="N170" s="47"/>
      <c r="O170" s="47"/>
      <c r="P170" s="47"/>
      <c r="Q170" s="47"/>
      <c r="R170" s="47"/>
      <c r="S170" s="47">
        <v>2</v>
      </c>
      <c r="T170" s="47">
        <v>1</v>
      </c>
      <c r="U170" s="1">
        <v>4</v>
      </c>
      <c r="Z170" s="1">
        <v>2</v>
      </c>
      <c r="AA170" s="1">
        <v>2</v>
      </c>
      <c r="AB170" s="1">
        <v>2</v>
      </c>
      <c r="AC170" s="1">
        <v>0</v>
      </c>
    </row>
    <row r="171" spans="1:44" ht="15" hidden="1" customHeight="1" outlineLevel="1" x14ac:dyDescent="0.25">
      <c r="A171" s="82"/>
      <c r="D171" s="36">
        <f>IF(B166="Round Robin",IFERROR(VLOOKUP(C166,U166:AB171,7,FALSE),0),IF(B166="Elimination",IFERROR(VLOOKUP(C166,M166:T171,7,FALSE),0),IF(B166="Match Play",IFERROR(VLOOKUP(C166,AC166:AJ171,7,FALSE),0))))</f>
        <v>0</v>
      </c>
      <c r="E171" s="5"/>
      <c r="F171" s="5"/>
      <c r="G171" s="5"/>
      <c r="H171" s="5"/>
      <c r="I171" s="5"/>
      <c r="J171" s="5"/>
      <c r="K171" s="40">
        <f t="shared" si="20"/>
        <v>0</v>
      </c>
      <c r="M171" s="1">
        <v>0</v>
      </c>
      <c r="U171" s="1">
        <v>0</v>
      </c>
    </row>
    <row r="172" spans="1:44" ht="15" hidden="1" customHeight="1" outlineLevel="1" thickBot="1" x14ac:dyDescent="0.3">
      <c r="A172" s="83"/>
      <c r="D172" s="36">
        <f>IF(B166="Round Robin",IFERROR(VLOOKUP(C166,U166:AB171,8,FALSE),0),IF(B166="Elimination",IFERROR(VLOOKUP(C166,M166:T171,8,FALSE),0),IF(B166="Match Play",IFERROR(VLOOKUP(C166,AC166:AJ171,8,FALSE),0))))</f>
        <v>0</v>
      </c>
      <c r="E172" s="5"/>
      <c r="F172" s="5"/>
      <c r="G172" s="5"/>
      <c r="H172" s="5"/>
      <c r="I172" s="5"/>
      <c r="J172" s="5"/>
      <c r="K172" s="40">
        <f t="shared" si="20"/>
        <v>0</v>
      </c>
    </row>
    <row r="173" spans="1:44" ht="15.75" collapsed="1" thickBot="1" x14ac:dyDescent="0.3">
      <c r="A173" s="103" t="s">
        <v>88</v>
      </c>
      <c r="B173" s="93" t="s">
        <v>72</v>
      </c>
      <c r="C173" s="94">
        <v>0</v>
      </c>
      <c r="D173" s="88">
        <f>SUM(D174:D180)</f>
        <v>0</v>
      </c>
      <c r="E173" s="89"/>
      <c r="F173" s="89"/>
      <c r="G173" s="89"/>
      <c r="H173" s="89"/>
      <c r="I173" s="89"/>
      <c r="J173" s="89"/>
      <c r="K173" s="90"/>
      <c r="L173" s="89"/>
      <c r="N173" s="2">
        <v>2</v>
      </c>
      <c r="O173" s="2">
        <v>3</v>
      </c>
      <c r="P173" s="2">
        <v>4</v>
      </c>
      <c r="Q173" s="2">
        <v>5</v>
      </c>
      <c r="R173" s="2">
        <v>6</v>
      </c>
      <c r="S173" s="2">
        <v>7</v>
      </c>
      <c r="T173" s="2">
        <v>8</v>
      </c>
      <c r="V173" s="2">
        <v>2</v>
      </c>
      <c r="W173" s="2">
        <v>3</v>
      </c>
      <c r="X173" s="2">
        <v>4</v>
      </c>
      <c r="Y173" s="2">
        <v>5</v>
      </c>
      <c r="Z173" s="2">
        <v>6</v>
      </c>
      <c r="AA173" s="2">
        <v>7</v>
      </c>
      <c r="AB173" s="2">
        <v>8</v>
      </c>
      <c r="AD173" s="2">
        <v>2</v>
      </c>
      <c r="AE173" s="2">
        <v>3</v>
      </c>
      <c r="AF173" s="2">
        <v>4</v>
      </c>
      <c r="AG173" s="2">
        <v>5</v>
      </c>
      <c r="AH173" s="2">
        <v>6</v>
      </c>
      <c r="AI173" s="2">
        <v>7</v>
      </c>
      <c r="AJ173" s="2">
        <v>8</v>
      </c>
      <c r="AL173" s="2"/>
      <c r="AM173" s="2"/>
      <c r="AN173" s="2"/>
      <c r="AO173" s="2"/>
      <c r="AP173" s="2"/>
      <c r="AQ173" s="2"/>
      <c r="AR173" s="2"/>
    </row>
    <row r="174" spans="1:44" ht="15.75" hidden="1" outlineLevel="1" thickBot="1" x14ac:dyDescent="0.3">
      <c r="A174" s="86" t="s">
        <v>73</v>
      </c>
      <c r="D174" s="36"/>
      <c r="E174" s="54"/>
      <c r="F174" s="54"/>
      <c r="G174" s="54"/>
      <c r="H174" s="54"/>
      <c r="I174" s="54"/>
      <c r="J174" s="54"/>
      <c r="K174" s="90"/>
      <c r="M174" s="3">
        <v>128</v>
      </c>
      <c r="N174" s="47">
        <v>64</v>
      </c>
      <c r="O174" s="47">
        <v>32</v>
      </c>
      <c r="P174" s="47">
        <v>16</v>
      </c>
      <c r="Q174" s="47">
        <v>8</v>
      </c>
      <c r="R174" s="47">
        <v>4</v>
      </c>
      <c r="S174" s="47">
        <v>2</v>
      </c>
      <c r="T174" s="47">
        <v>1</v>
      </c>
      <c r="U174" s="3">
        <v>32</v>
      </c>
      <c r="W174" s="1">
        <v>16</v>
      </c>
      <c r="X174" s="47">
        <v>16</v>
      </c>
      <c r="Y174" s="47">
        <v>16</v>
      </c>
      <c r="Z174" s="47">
        <v>4</v>
      </c>
      <c r="AA174" s="47">
        <v>2</v>
      </c>
      <c r="AB174" s="47">
        <v>1</v>
      </c>
      <c r="AC174" s="3">
        <v>32</v>
      </c>
      <c r="AF174" s="47">
        <v>16</v>
      </c>
      <c r="AG174" s="47">
        <v>16</v>
      </c>
      <c r="AH174" s="47">
        <v>16</v>
      </c>
      <c r="AI174" s="47">
        <v>16</v>
      </c>
      <c r="AJ174" s="47">
        <v>16</v>
      </c>
      <c r="AK174" s="3"/>
      <c r="AN174" s="47"/>
      <c r="AO174" s="47"/>
      <c r="AP174" s="47"/>
      <c r="AQ174" s="47"/>
      <c r="AR174" s="47"/>
    </row>
    <row r="175" spans="1:44" ht="15.75" hidden="1" outlineLevel="1" thickBot="1" x14ac:dyDescent="0.3">
      <c r="A175" s="86"/>
      <c r="B175" s="49" t="s">
        <v>74</v>
      </c>
      <c r="D175" s="36">
        <f>IF(B173="Round Robin",IFERROR(VLOOKUP(C173,U174:AB178,3,FALSE),0),IF(B173="Elimination",IFERROR(VLOOKUP(C173,M174:T178,3,FALSE),0),IF(B173="Monrad/Compass",IFERROR(VLOOKUP(C173,AC174:AJ179,3,FALSE),0))))</f>
        <v>0</v>
      </c>
      <c r="E175" s="5"/>
      <c r="F175" s="5"/>
      <c r="G175" s="5"/>
      <c r="H175" s="5"/>
      <c r="I175" s="5"/>
      <c r="J175" s="5"/>
      <c r="K175" s="90">
        <f t="shared" ref="K175:K180" si="21">SUM(E175:J175)</f>
        <v>0</v>
      </c>
      <c r="M175" s="3">
        <v>64</v>
      </c>
      <c r="N175" s="47"/>
      <c r="O175" s="47">
        <v>32</v>
      </c>
      <c r="P175" s="47">
        <v>16</v>
      </c>
      <c r="Q175" s="47">
        <v>8</v>
      </c>
      <c r="R175" s="47">
        <v>4</v>
      </c>
      <c r="S175" s="47">
        <v>2</v>
      </c>
      <c r="T175" s="47">
        <v>1</v>
      </c>
      <c r="U175" s="3">
        <v>24</v>
      </c>
      <c r="X175" s="47"/>
      <c r="Y175" s="47"/>
      <c r="Z175" s="47"/>
      <c r="AA175" s="47"/>
      <c r="AB175" s="47"/>
      <c r="AC175" s="3">
        <v>24</v>
      </c>
      <c r="AF175" s="47"/>
      <c r="AG175" s="47"/>
      <c r="AH175" s="47"/>
      <c r="AI175" s="47"/>
      <c r="AJ175" s="47"/>
      <c r="AK175" s="3"/>
      <c r="AN175" s="47"/>
      <c r="AO175" s="47"/>
      <c r="AP175" s="47"/>
      <c r="AQ175" s="47"/>
      <c r="AR175" s="47"/>
    </row>
    <row r="176" spans="1:44" ht="15.75" hidden="1" outlineLevel="1" thickBot="1" x14ac:dyDescent="0.3">
      <c r="A176" s="86"/>
      <c r="D176" s="36">
        <f>IF(B173="Round Robin",IFERROR(VLOOKUP(C173,U174:AB178,4,FALSE),0),IF(B173="Elimination",IFERROR(VLOOKUP(C173,M174:T178,4,FALSE),0),IF(B173="Monrad/Compass",IFERROR(VLOOKUP(C173,AC174:AJ179,4,FALSE),0))))</f>
        <v>0</v>
      </c>
      <c r="E176" s="5"/>
      <c r="F176" s="5"/>
      <c r="G176" s="5"/>
      <c r="H176" s="5"/>
      <c r="I176" s="5"/>
      <c r="J176" s="5"/>
      <c r="K176" s="90">
        <f t="shared" si="21"/>
        <v>0</v>
      </c>
      <c r="M176" s="3">
        <v>32</v>
      </c>
      <c r="N176" s="47"/>
      <c r="O176" s="47"/>
      <c r="P176" s="47">
        <v>16</v>
      </c>
      <c r="Q176" s="47">
        <v>8</v>
      </c>
      <c r="R176" s="47">
        <v>4</v>
      </c>
      <c r="S176" s="47">
        <v>2</v>
      </c>
      <c r="T176" s="47">
        <v>1</v>
      </c>
      <c r="U176" s="3">
        <v>16</v>
      </c>
      <c r="X176" s="47">
        <v>8</v>
      </c>
      <c r="Y176" s="47">
        <v>8</v>
      </c>
      <c r="Z176" s="47">
        <v>8</v>
      </c>
      <c r="AA176" s="47">
        <v>2</v>
      </c>
      <c r="AB176" s="47">
        <v>1</v>
      </c>
      <c r="AC176" s="3">
        <v>16</v>
      </c>
      <c r="AF176" s="47"/>
      <c r="AG176" s="47">
        <v>8</v>
      </c>
      <c r="AH176" s="47">
        <v>8</v>
      </c>
      <c r="AI176" s="47">
        <v>8</v>
      </c>
      <c r="AJ176" s="47">
        <v>8</v>
      </c>
      <c r="AK176" s="3"/>
      <c r="AN176" s="47"/>
      <c r="AO176" s="47"/>
      <c r="AP176" s="47"/>
      <c r="AQ176" s="47"/>
      <c r="AR176" s="47"/>
    </row>
    <row r="177" spans="1:44" ht="15.75" hidden="1" outlineLevel="1" thickBot="1" x14ac:dyDescent="0.3">
      <c r="A177" s="86"/>
      <c r="D177" s="36">
        <f>IF(B173="Round Robin",IFERROR(VLOOKUP(C173,U174:AB178,5,FALSE),0),IF(B173="Elimination",IFERROR(VLOOKUP(C173,M174:T178,5,FALSE),0),IF(B173="Monrad/Compass",IFERROR(VLOOKUP(C173,AC174:AJ179,5,FALSE),0))))</f>
        <v>0</v>
      </c>
      <c r="E177" s="5"/>
      <c r="F177" s="5"/>
      <c r="G177" s="5"/>
      <c r="H177" s="5"/>
      <c r="I177" s="5"/>
      <c r="J177" s="5"/>
      <c r="K177" s="90">
        <f t="shared" si="21"/>
        <v>0</v>
      </c>
      <c r="M177" s="3">
        <v>16</v>
      </c>
      <c r="N177" s="47"/>
      <c r="O177" s="47"/>
      <c r="P177" s="47"/>
      <c r="Q177" s="47">
        <v>8</v>
      </c>
      <c r="R177" s="47">
        <v>4</v>
      </c>
      <c r="S177" s="47">
        <v>2</v>
      </c>
      <c r="T177" s="47">
        <v>1</v>
      </c>
      <c r="U177" s="3">
        <v>8</v>
      </c>
      <c r="X177" s="47"/>
      <c r="Y177" s="47">
        <v>4</v>
      </c>
      <c r="Z177" s="47">
        <v>4</v>
      </c>
      <c r="AA177" s="47">
        <v>4</v>
      </c>
      <c r="AB177" s="47">
        <v>1</v>
      </c>
      <c r="AC177" s="3">
        <v>8</v>
      </c>
      <c r="AF177" s="47"/>
      <c r="AG177" s="47"/>
      <c r="AH177" s="47">
        <v>4</v>
      </c>
      <c r="AI177" s="47">
        <v>4</v>
      </c>
      <c r="AJ177" s="47">
        <v>4</v>
      </c>
      <c r="AK177" s="3"/>
      <c r="AN177" s="47"/>
      <c r="AO177" s="47"/>
      <c r="AP177" s="47"/>
      <c r="AQ177" s="47"/>
      <c r="AR177" s="47"/>
    </row>
    <row r="178" spans="1:44" ht="15.75" hidden="1" outlineLevel="1" thickBot="1" x14ac:dyDescent="0.3">
      <c r="A178" s="86"/>
      <c r="D178" s="36">
        <f>IF(B173="Round Robin",IFERROR(VLOOKUP(C173,U174:AB178,6,FALSE),0),IF(B173="Elimination",IFERROR(VLOOKUP(C173,M174:T178,6,FALSE),0),IF(B173="Monrad/Compass",IFERROR(VLOOKUP(C173,AC174:AJ179,6,FALSE),0))))</f>
        <v>0</v>
      </c>
      <c r="E178" s="5"/>
      <c r="F178" s="5"/>
      <c r="G178" s="5"/>
      <c r="H178" s="5"/>
      <c r="I178" s="5"/>
      <c r="J178" s="5"/>
      <c r="K178" s="90">
        <f t="shared" si="21"/>
        <v>0</v>
      </c>
      <c r="M178" s="3">
        <v>8</v>
      </c>
      <c r="N178" s="47"/>
      <c r="O178" s="47"/>
      <c r="P178" s="47"/>
      <c r="Q178" s="47"/>
      <c r="R178" s="47">
        <v>4</v>
      </c>
      <c r="S178" s="47">
        <v>2</v>
      </c>
      <c r="T178" s="47">
        <v>1</v>
      </c>
      <c r="AC178" s="1">
        <v>0</v>
      </c>
    </row>
    <row r="179" spans="1:44" ht="15.75" hidden="1" outlineLevel="1" thickBot="1" x14ac:dyDescent="0.3">
      <c r="A179" s="86"/>
      <c r="D179" s="36">
        <f>IF(B173="Round Robin",IFERROR(VLOOKUP(C173,U174:AB178,7,FALSE),0),IF(B173="Elimination",IFERROR(VLOOKUP(C173,M174:T178,7,FALSE),0),IF(B173="Monrad/Compass",IFERROR(VLOOKUP(C173,AC174:AJ179,7,FALSE),0))))</f>
        <v>0</v>
      </c>
      <c r="E179" s="5"/>
      <c r="F179" s="5"/>
      <c r="G179" s="5"/>
      <c r="H179" s="5"/>
      <c r="I179" s="5"/>
      <c r="J179" s="5"/>
      <c r="K179" s="90">
        <f t="shared" si="21"/>
        <v>0</v>
      </c>
      <c r="M179" s="1">
        <v>0</v>
      </c>
      <c r="V179" s="1" t="s">
        <v>69</v>
      </c>
      <c r="AD179" s="1" t="s">
        <v>75</v>
      </c>
    </row>
    <row r="180" spans="1:44" ht="15.75" hidden="1" outlineLevel="1" thickBot="1" x14ac:dyDescent="0.3">
      <c r="A180" s="87"/>
      <c r="D180" s="36">
        <f>IF(B173="Round Robin",IFERROR(VLOOKUP(C173,U174:AB178,8,FALSE),0),IF(B173="Elimination",IFERROR(VLOOKUP(C173,M174:T178,8,FALSE),0),IF(B173="Monrad/Compass",IFERROR(VLOOKUP(C173,AC174:AJ179,8,FALSE),0))))</f>
        <v>0</v>
      </c>
      <c r="E180" s="5"/>
      <c r="F180" s="5"/>
      <c r="G180" s="5"/>
      <c r="H180" s="5"/>
      <c r="I180" s="5"/>
      <c r="J180" s="5"/>
      <c r="K180" s="90">
        <f t="shared" si="21"/>
        <v>0</v>
      </c>
      <c r="N180" s="2">
        <v>2</v>
      </c>
      <c r="O180" s="2">
        <v>3</v>
      </c>
      <c r="P180" s="2">
        <v>4</v>
      </c>
      <c r="Q180" s="2">
        <v>5</v>
      </c>
      <c r="R180" s="2">
        <v>6</v>
      </c>
      <c r="S180" s="2">
        <v>7</v>
      </c>
      <c r="T180" s="2">
        <v>8</v>
      </c>
      <c r="V180" s="2">
        <v>2</v>
      </c>
      <c r="W180" s="2">
        <v>3</v>
      </c>
      <c r="X180" s="2">
        <v>4</v>
      </c>
      <c r="Y180" s="2">
        <v>5</v>
      </c>
      <c r="Z180" s="2">
        <v>6</v>
      </c>
      <c r="AA180" s="2">
        <v>7</v>
      </c>
      <c r="AB180" s="2">
        <v>8</v>
      </c>
      <c r="AD180" s="2">
        <v>2</v>
      </c>
      <c r="AE180" s="2">
        <v>3</v>
      </c>
      <c r="AF180" s="2">
        <v>4</v>
      </c>
      <c r="AG180" s="2">
        <v>5</v>
      </c>
      <c r="AH180" s="2">
        <v>6</v>
      </c>
      <c r="AI180" s="2">
        <v>7</v>
      </c>
      <c r="AJ180" s="2">
        <v>8</v>
      </c>
    </row>
    <row r="181" spans="1:44" ht="15.75" collapsed="1" thickBot="1" x14ac:dyDescent="0.3">
      <c r="A181" s="85" t="s">
        <v>76</v>
      </c>
      <c r="B181" s="93" t="s">
        <v>68</v>
      </c>
      <c r="C181" s="94">
        <v>0</v>
      </c>
      <c r="D181" s="88">
        <f>SUM(D182:D187)</f>
        <v>0</v>
      </c>
      <c r="E181" s="89"/>
      <c r="F181" s="89"/>
      <c r="G181" s="89"/>
      <c r="H181" s="89"/>
      <c r="I181" s="89"/>
      <c r="J181" s="89"/>
      <c r="K181" s="90"/>
      <c r="L181" s="89"/>
      <c r="M181" s="3">
        <v>96</v>
      </c>
      <c r="N181" s="47">
        <v>32</v>
      </c>
      <c r="O181" s="47">
        <v>32</v>
      </c>
      <c r="P181" s="47">
        <v>16</v>
      </c>
      <c r="Q181" s="47">
        <v>8</v>
      </c>
      <c r="R181" s="47">
        <v>4</v>
      </c>
      <c r="S181" s="47">
        <v>2</v>
      </c>
      <c r="T181" s="47">
        <v>1</v>
      </c>
      <c r="U181" s="3">
        <v>32</v>
      </c>
      <c r="W181" s="1">
        <v>16</v>
      </c>
      <c r="X181" s="47">
        <v>16</v>
      </c>
      <c r="Y181" s="47">
        <v>16</v>
      </c>
      <c r="Z181" s="47">
        <v>4</v>
      </c>
      <c r="AA181" s="47">
        <v>2</v>
      </c>
      <c r="AB181" s="47">
        <v>1</v>
      </c>
      <c r="AC181" s="3">
        <v>32</v>
      </c>
      <c r="AF181" s="47"/>
      <c r="AG181" s="47"/>
      <c r="AH181" s="47"/>
      <c r="AI181" s="47"/>
      <c r="AJ181" s="47"/>
    </row>
    <row r="182" spans="1:44" ht="15" hidden="1" customHeight="1" outlineLevel="1" x14ac:dyDescent="0.25">
      <c r="A182" s="86" t="s">
        <v>88</v>
      </c>
      <c r="D182" s="36"/>
      <c r="E182" s="54"/>
      <c r="F182" s="54"/>
      <c r="G182" s="54"/>
      <c r="H182" s="54"/>
      <c r="I182" s="54"/>
      <c r="J182" s="54"/>
      <c r="K182" s="90">
        <f t="shared" ref="K182:K187" si="22">SUM(E182:J182)</f>
        <v>0</v>
      </c>
      <c r="M182" s="3">
        <v>24</v>
      </c>
      <c r="N182" s="47"/>
      <c r="O182" s="47"/>
      <c r="P182" s="47">
        <v>8</v>
      </c>
      <c r="Q182" s="47">
        <v>8</v>
      </c>
      <c r="R182" s="47">
        <v>4</v>
      </c>
      <c r="S182" s="47">
        <v>2</v>
      </c>
      <c r="T182" s="47">
        <v>1</v>
      </c>
      <c r="U182" s="3">
        <v>24</v>
      </c>
      <c r="V182" s="1" t="s">
        <v>77</v>
      </c>
      <c r="W182" s="1" t="s">
        <v>77</v>
      </c>
      <c r="X182" s="1" t="s">
        <v>77</v>
      </c>
      <c r="Y182" s="1" t="s">
        <v>77</v>
      </c>
      <c r="Z182" s="1" t="s">
        <v>77</v>
      </c>
      <c r="AA182" s="1" t="s">
        <v>77</v>
      </c>
      <c r="AB182" s="1" t="s">
        <v>77</v>
      </c>
      <c r="AC182" s="3">
        <v>24</v>
      </c>
      <c r="AF182" s="47"/>
      <c r="AG182" s="47"/>
      <c r="AH182" s="47"/>
      <c r="AI182" s="47">
        <v>12</v>
      </c>
      <c r="AJ182" s="47">
        <v>12</v>
      </c>
    </row>
    <row r="183" spans="1:44" ht="15" hidden="1" customHeight="1" outlineLevel="1" x14ac:dyDescent="0.25">
      <c r="A183" s="86"/>
      <c r="D183" s="36">
        <f>IF(B181="Round Robin",IFERROR(VLOOKUP(C181,U181:AB186,4,FALSE),0),IF(B181="Elimination",IFERROR(VLOOKUP(C181,M181:T186,4,FALSE),0),IF(B181="Match Play",IFERROR(VLOOKUP(C181,AC181:AJ186,4,FALSE),0))))</f>
        <v>0</v>
      </c>
      <c r="E183" s="5"/>
      <c r="F183" s="5"/>
      <c r="G183" s="5"/>
      <c r="H183" s="5"/>
      <c r="I183" s="5"/>
      <c r="J183" s="5"/>
      <c r="K183" s="90">
        <f t="shared" si="22"/>
        <v>0</v>
      </c>
      <c r="M183" s="3">
        <v>16</v>
      </c>
      <c r="N183" s="47"/>
      <c r="O183" s="47"/>
      <c r="P183" s="47"/>
      <c r="Q183" s="47">
        <v>8</v>
      </c>
      <c r="R183" s="47">
        <v>4</v>
      </c>
      <c r="S183" s="47">
        <v>2</v>
      </c>
      <c r="T183" s="47">
        <v>1</v>
      </c>
      <c r="U183" s="3">
        <v>16</v>
      </c>
      <c r="X183" s="47">
        <v>8</v>
      </c>
      <c r="Y183" s="47">
        <v>8</v>
      </c>
      <c r="Z183" s="47">
        <v>8</v>
      </c>
      <c r="AA183" s="47">
        <v>2</v>
      </c>
      <c r="AB183" s="47">
        <v>1</v>
      </c>
      <c r="AC183" s="3">
        <v>16</v>
      </c>
      <c r="AF183" s="47"/>
      <c r="AG183" s="47"/>
      <c r="AH183" s="47"/>
      <c r="AI183" s="47">
        <v>8</v>
      </c>
      <c r="AJ183" s="47">
        <v>8</v>
      </c>
    </row>
    <row r="184" spans="1:44" ht="15" hidden="1" customHeight="1" outlineLevel="1" x14ac:dyDescent="0.25">
      <c r="A184" s="86"/>
      <c r="D184" s="36">
        <f>IF(B181="Round Robin",IFERROR(VLOOKUP(C181,U181:AB186,5,FALSE),0),IF(B181="Elimination",IFERROR(VLOOKUP(C181,M181:T186,5,FALSE),0),IF(B181="Match Play",IFERROR(VLOOKUP(C181,AC181:AJ186,5,FALSE),0))))</f>
        <v>0</v>
      </c>
      <c r="E184" s="5"/>
      <c r="F184" s="5"/>
      <c r="G184" s="5"/>
      <c r="H184" s="5"/>
      <c r="I184" s="5"/>
      <c r="J184" s="5"/>
      <c r="K184" s="90">
        <f t="shared" si="22"/>
        <v>0</v>
      </c>
      <c r="M184" s="3">
        <v>8</v>
      </c>
      <c r="N184" s="47"/>
      <c r="O184" s="47"/>
      <c r="P184" s="47"/>
      <c r="Q184" s="47"/>
      <c r="R184" s="47">
        <v>4</v>
      </c>
      <c r="S184" s="47">
        <v>2</v>
      </c>
      <c r="T184" s="47">
        <v>1</v>
      </c>
      <c r="U184" s="3">
        <v>8</v>
      </c>
      <c r="X184" s="47"/>
      <c r="Y184" s="47">
        <v>4</v>
      </c>
      <c r="Z184" s="47">
        <v>4</v>
      </c>
      <c r="AA184" s="47">
        <v>4</v>
      </c>
      <c r="AB184" s="47">
        <v>1</v>
      </c>
      <c r="AC184" s="3">
        <v>8</v>
      </c>
      <c r="AF184" s="47"/>
      <c r="AG184" s="47"/>
      <c r="AH184" s="47"/>
      <c r="AI184" s="47">
        <v>4</v>
      </c>
      <c r="AJ184" s="47">
        <v>4</v>
      </c>
    </row>
    <row r="185" spans="1:44" ht="15" hidden="1" customHeight="1" outlineLevel="1" x14ac:dyDescent="0.25">
      <c r="A185" s="86"/>
      <c r="D185" s="36">
        <f>IF(B181="Round Robin",IFERROR(VLOOKUP(C181,U181:AB186,6,FALSE),0),IF(B181="Elimination",IFERROR(VLOOKUP(C181,M181:T186,6,FALSE),0),IF(B181="Match Play",IFERROR(VLOOKUP(C181,AC181:AJ186,6,FALSE),0))))</f>
        <v>0</v>
      </c>
      <c r="E185" s="5"/>
      <c r="F185" s="5"/>
      <c r="G185" s="5"/>
      <c r="H185" s="5"/>
      <c r="I185" s="5"/>
      <c r="J185" s="5"/>
      <c r="K185" s="90">
        <f t="shared" si="22"/>
        <v>0</v>
      </c>
      <c r="M185" s="3">
        <v>4</v>
      </c>
      <c r="N185" s="47"/>
      <c r="O185" s="47"/>
      <c r="P185" s="47"/>
      <c r="Q185" s="47"/>
      <c r="R185" s="47"/>
      <c r="S185" s="47">
        <v>2</v>
      </c>
      <c r="T185" s="47">
        <v>1</v>
      </c>
      <c r="U185" s="1">
        <v>4</v>
      </c>
      <c r="Z185" s="1">
        <v>2</v>
      </c>
      <c r="AA185" s="1">
        <v>2</v>
      </c>
      <c r="AB185" s="1">
        <v>2</v>
      </c>
      <c r="AC185" s="1">
        <v>0</v>
      </c>
    </row>
    <row r="186" spans="1:44" ht="15" hidden="1" customHeight="1" outlineLevel="1" x14ac:dyDescent="0.25">
      <c r="A186" s="86"/>
      <c r="D186" s="36">
        <f>IF(B181="Round Robin",IFERROR(VLOOKUP(C181,U181:AB186,7,FALSE),0),IF(B181="Elimination",IFERROR(VLOOKUP(C181,M181:T186,7,FALSE),0),IF(B181="Match Play",IFERROR(VLOOKUP(C181,AC181:AJ186,7,FALSE),0))))</f>
        <v>0</v>
      </c>
      <c r="E186" s="5"/>
      <c r="F186" s="5"/>
      <c r="G186" s="5"/>
      <c r="H186" s="5"/>
      <c r="I186" s="5"/>
      <c r="J186" s="5"/>
      <c r="K186" s="90">
        <f t="shared" si="22"/>
        <v>0</v>
      </c>
      <c r="M186" s="1">
        <v>0</v>
      </c>
      <c r="U186" s="1">
        <v>0</v>
      </c>
    </row>
    <row r="187" spans="1:44" ht="15" hidden="1" customHeight="1" outlineLevel="1" thickBot="1" x14ac:dyDescent="0.3">
      <c r="A187" s="87"/>
      <c r="D187" s="36">
        <f>IF(B181="Round Robin",IFERROR(VLOOKUP(C181,U181:AB186,8,FALSE),0),IF(B181="Elimination",IFERROR(VLOOKUP(C181,M181:T186,8,FALSE),0),IF(B181="Match Play",IFERROR(VLOOKUP(C181,AC181:AJ186,8,FALSE),0))))</f>
        <v>0</v>
      </c>
      <c r="E187" s="5"/>
      <c r="F187" s="5"/>
      <c r="G187" s="5"/>
      <c r="H187" s="5"/>
      <c r="I187" s="5"/>
      <c r="J187" s="5"/>
      <c r="K187" s="90">
        <f t="shared" si="22"/>
        <v>0</v>
      </c>
    </row>
    <row r="188" spans="1:44" ht="15.75" collapsed="1" thickBot="1" x14ac:dyDescent="0.3">
      <c r="A188" s="6" t="s">
        <v>89</v>
      </c>
      <c r="B188" s="91" t="s">
        <v>72</v>
      </c>
      <c r="C188" s="92">
        <v>0</v>
      </c>
      <c r="D188" s="35">
        <f>SUM(D189:D195)</f>
        <v>0</v>
      </c>
      <c r="E188" s="11"/>
      <c r="F188" s="11"/>
      <c r="G188" s="11"/>
      <c r="H188" s="11"/>
      <c r="I188" s="11"/>
      <c r="J188" s="11"/>
      <c r="K188" s="12"/>
      <c r="L188" s="11"/>
      <c r="N188" s="2">
        <v>2</v>
      </c>
      <c r="O188" s="2">
        <v>3</v>
      </c>
      <c r="P188" s="2">
        <v>4</v>
      </c>
      <c r="Q188" s="2">
        <v>5</v>
      </c>
      <c r="R188" s="2">
        <v>6</v>
      </c>
      <c r="S188" s="2">
        <v>7</v>
      </c>
      <c r="T188" s="2">
        <v>8</v>
      </c>
      <c r="V188" s="2">
        <v>2</v>
      </c>
      <c r="W188" s="2">
        <v>3</v>
      </c>
      <c r="X188" s="2">
        <v>4</v>
      </c>
      <c r="Y188" s="2">
        <v>5</v>
      </c>
      <c r="Z188" s="2">
        <v>6</v>
      </c>
      <c r="AA188" s="2">
        <v>7</v>
      </c>
      <c r="AB188" s="2">
        <v>8</v>
      </c>
      <c r="AD188" s="2">
        <v>2</v>
      </c>
      <c r="AE188" s="2">
        <v>3</v>
      </c>
      <c r="AF188" s="2">
        <v>4</v>
      </c>
      <c r="AG188" s="2">
        <v>5</v>
      </c>
      <c r="AH188" s="2">
        <v>6</v>
      </c>
      <c r="AI188" s="2">
        <v>7</v>
      </c>
      <c r="AJ188" s="2">
        <v>8</v>
      </c>
      <c r="AL188" s="2"/>
      <c r="AM188" s="2"/>
      <c r="AN188" s="2"/>
      <c r="AO188" s="2"/>
      <c r="AP188" s="2"/>
      <c r="AQ188" s="2"/>
      <c r="AR188" s="2"/>
    </row>
    <row r="189" spans="1:44" ht="15.75" hidden="1" outlineLevel="1" thickBot="1" x14ac:dyDescent="0.3">
      <c r="A189" s="53" t="s">
        <v>73</v>
      </c>
      <c r="D189" s="36"/>
      <c r="E189" s="54"/>
      <c r="F189" s="54"/>
      <c r="G189" s="54"/>
      <c r="H189" s="54"/>
      <c r="I189" s="54"/>
      <c r="J189" s="54"/>
      <c r="K189" s="12"/>
      <c r="M189" s="3">
        <v>128</v>
      </c>
      <c r="N189" s="47">
        <v>64</v>
      </c>
      <c r="O189" s="47">
        <v>32</v>
      </c>
      <c r="P189" s="47">
        <v>16</v>
      </c>
      <c r="Q189" s="47">
        <v>8</v>
      </c>
      <c r="R189" s="47">
        <v>4</v>
      </c>
      <c r="S189" s="47">
        <v>2</v>
      </c>
      <c r="T189" s="47">
        <v>1</v>
      </c>
      <c r="U189" s="3">
        <v>32</v>
      </c>
      <c r="W189" s="1">
        <v>16</v>
      </c>
      <c r="X189" s="47">
        <v>16</v>
      </c>
      <c r="Y189" s="47">
        <v>16</v>
      </c>
      <c r="Z189" s="47">
        <v>4</v>
      </c>
      <c r="AA189" s="47">
        <v>2</v>
      </c>
      <c r="AB189" s="47">
        <v>1</v>
      </c>
      <c r="AC189" s="3">
        <v>32</v>
      </c>
      <c r="AF189" s="47">
        <v>16</v>
      </c>
      <c r="AG189" s="47">
        <v>16</v>
      </c>
      <c r="AH189" s="47">
        <v>16</v>
      </c>
      <c r="AI189" s="47">
        <v>16</v>
      </c>
      <c r="AJ189" s="47">
        <v>16</v>
      </c>
      <c r="AK189" s="3"/>
      <c r="AN189" s="47"/>
      <c r="AO189" s="47"/>
      <c r="AP189" s="47"/>
      <c r="AQ189" s="47"/>
      <c r="AR189" s="47"/>
    </row>
    <row r="190" spans="1:44" ht="15.75" hidden="1" outlineLevel="1" thickBot="1" x14ac:dyDescent="0.3">
      <c r="A190" s="53"/>
      <c r="B190" s="49" t="s">
        <v>74</v>
      </c>
      <c r="D190" s="36">
        <f>IF(B188="Round Robin",IFERROR(VLOOKUP(C188,U189:AB193,3,FALSE),0),IF(B188="Elimination",IFERROR(VLOOKUP(C188,M189:T193,3,FALSE),0),IF(B188="Monrad/Compass",IFERROR(VLOOKUP(C188,AC189:AJ194,3,FALSE),0))))</f>
        <v>0</v>
      </c>
      <c r="E190" s="5"/>
      <c r="F190" s="5"/>
      <c r="G190" s="5"/>
      <c r="H190" s="5"/>
      <c r="I190" s="5"/>
      <c r="J190" s="5"/>
      <c r="K190" s="12">
        <f t="shared" ref="K190:K195" si="23">SUM(E190:J190)</f>
        <v>0</v>
      </c>
      <c r="M190" s="3">
        <v>64</v>
      </c>
      <c r="N190" s="47"/>
      <c r="O190" s="47">
        <v>32</v>
      </c>
      <c r="P190" s="47">
        <v>16</v>
      </c>
      <c r="Q190" s="47">
        <v>8</v>
      </c>
      <c r="R190" s="47">
        <v>4</v>
      </c>
      <c r="S190" s="47">
        <v>2</v>
      </c>
      <c r="T190" s="47">
        <v>1</v>
      </c>
      <c r="U190" s="3">
        <v>24</v>
      </c>
      <c r="X190" s="47"/>
      <c r="Y190" s="47"/>
      <c r="Z190" s="47"/>
      <c r="AA190" s="47"/>
      <c r="AB190" s="47"/>
      <c r="AC190" s="3">
        <v>24</v>
      </c>
      <c r="AF190" s="47"/>
      <c r="AG190" s="47"/>
      <c r="AH190" s="47"/>
      <c r="AI190" s="47"/>
      <c r="AJ190" s="47"/>
      <c r="AK190" s="3"/>
      <c r="AN190" s="47"/>
      <c r="AO190" s="47"/>
      <c r="AP190" s="47"/>
      <c r="AQ190" s="47"/>
      <c r="AR190" s="47"/>
    </row>
    <row r="191" spans="1:44" ht="15.75" hidden="1" outlineLevel="1" thickBot="1" x14ac:dyDescent="0.3">
      <c r="A191" s="53"/>
      <c r="D191" s="36">
        <f>IF(B188="Round Robin",IFERROR(VLOOKUP(C188,U189:AB193,4,FALSE),0),IF(B188="Elimination",IFERROR(VLOOKUP(C188,M189:T193,4,FALSE),0),IF(B188="Monrad/Compass",IFERROR(VLOOKUP(C188,AC189:AJ194,4,FALSE),0))))</f>
        <v>0</v>
      </c>
      <c r="E191" s="5"/>
      <c r="F191" s="5"/>
      <c r="G191" s="5"/>
      <c r="H191" s="5"/>
      <c r="I191" s="5"/>
      <c r="J191" s="5"/>
      <c r="K191" s="12">
        <f t="shared" si="23"/>
        <v>0</v>
      </c>
      <c r="M191" s="3">
        <v>32</v>
      </c>
      <c r="N191" s="47"/>
      <c r="O191" s="47"/>
      <c r="P191" s="47">
        <v>16</v>
      </c>
      <c r="Q191" s="47">
        <v>8</v>
      </c>
      <c r="R191" s="47">
        <v>4</v>
      </c>
      <c r="S191" s="47">
        <v>2</v>
      </c>
      <c r="T191" s="47">
        <v>1</v>
      </c>
      <c r="U191" s="3">
        <v>16</v>
      </c>
      <c r="X191" s="47">
        <v>8</v>
      </c>
      <c r="Y191" s="47">
        <v>8</v>
      </c>
      <c r="Z191" s="47">
        <v>8</v>
      </c>
      <c r="AA191" s="47">
        <v>2</v>
      </c>
      <c r="AB191" s="47">
        <v>1</v>
      </c>
      <c r="AC191" s="3">
        <v>16</v>
      </c>
      <c r="AF191" s="47"/>
      <c r="AG191" s="47">
        <v>8</v>
      </c>
      <c r="AH191" s="47">
        <v>8</v>
      </c>
      <c r="AI191" s="47">
        <v>8</v>
      </c>
      <c r="AJ191" s="47">
        <v>8</v>
      </c>
      <c r="AK191" s="3"/>
      <c r="AN191" s="47"/>
      <c r="AO191" s="47"/>
      <c r="AP191" s="47"/>
      <c r="AQ191" s="47"/>
      <c r="AR191" s="47"/>
    </row>
    <row r="192" spans="1:44" ht="15.75" hidden="1" outlineLevel="1" thickBot="1" x14ac:dyDescent="0.3">
      <c r="A192" s="53"/>
      <c r="D192" s="36">
        <f>IF(B188="Round Robin",IFERROR(VLOOKUP(C188,U189:AB193,5,FALSE),0),IF(B188="Elimination",IFERROR(VLOOKUP(C188,M189:T193,5,FALSE),0),IF(B188="Monrad/Compass",IFERROR(VLOOKUP(C188,AC189:AJ194,5,FALSE),0))))</f>
        <v>0</v>
      </c>
      <c r="E192" s="5"/>
      <c r="F192" s="5"/>
      <c r="G192" s="5"/>
      <c r="H192" s="5"/>
      <c r="I192" s="5"/>
      <c r="J192" s="5"/>
      <c r="K192" s="12">
        <f t="shared" si="23"/>
        <v>0</v>
      </c>
      <c r="M192" s="3">
        <v>16</v>
      </c>
      <c r="N192" s="47"/>
      <c r="O192" s="47"/>
      <c r="P192" s="47"/>
      <c r="Q192" s="47">
        <v>8</v>
      </c>
      <c r="R192" s="47">
        <v>4</v>
      </c>
      <c r="S192" s="47">
        <v>2</v>
      </c>
      <c r="T192" s="47">
        <v>1</v>
      </c>
      <c r="U192" s="3">
        <v>8</v>
      </c>
      <c r="X192" s="47"/>
      <c r="Y192" s="47">
        <v>4</v>
      </c>
      <c r="Z192" s="47">
        <v>4</v>
      </c>
      <c r="AA192" s="47">
        <v>4</v>
      </c>
      <c r="AB192" s="47">
        <v>1</v>
      </c>
      <c r="AC192" s="3">
        <v>8</v>
      </c>
      <c r="AF192" s="47"/>
      <c r="AG192" s="47"/>
      <c r="AH192" s="47">
        <v>4</v>
      </c>
      <c r="AI192" s="47">
        <v>4</v>
      </c>
      <c r="AJ192" s="47">
        <v>4</v>
      </c>
      <c r="AK192" s="3"/>
      <c r="AN192" s="47"/>
      <c r="AO192" s="47"/>
      <c r="AP192" s="47"/>
      <c r="AQ192" s="47"/>
      <c r="AR192" s="47"/>
    </row>
    <row r="193" spans="1:44" ht="15.75" hidden="1" outlineLevel="1" thickBot="1" x14ac:dyDescent="0.3">
      <c r="A193" s="53"/>
      <c r="D193" s="36">
        <f>IF(B188="Round Robin",IFERROR(VLOOKUP(C188,U189:AB193,6,FALSE),0),IF(B188="Elimination",IFERROR(VLOOKUP(C188,M189:T193,6,FALSE),0),IF(B188="Monrad/Compass",IFERROR(VLOOKUP(C188,AC189:AJ194,6,FALSE),0))))</f>
        <v>0</v>
      </c>
      <c r="E193" s="5"/>
      <c r="F193" s="5"/>
      <c r="G193" s="5"/>
      <c r="H193" s="5"/>
      <c r="I193" s="5"/>
      <c r="J193" s="5"/>
      <c r="K193" s="12">
        <f t="shared" si="23"/>
        <v>0</v>
      </c>
      <c r="M193" s="3">
        <v>8</v>
      </c>
      <c r="N193" s="47"/>
      <c r="O193" s="47"/>
      <c r="P193" s="47"/>
      <c r="Q193" s="47"/>
      <c r="R193" s="47">
        <v>4</v>
      </c>
      <c r="S193" s="47">
        <v>2</v>
      </c>
      <c r="T193" s="47">
        <v>1</v>
      </c>
      <c r="AC193" s="1">
        <v>0</v>
      </c>
    </row>
    <row r="194" spans="1:44" ht="15.75" hidden="1" outlineLevel="1" thickBot="1" x14ac:dyDescent="0.3">
      <c r="A194" s="53"/>
      <c r="D194" s="36">
        <f>IF(B188="Round Robin",IFERROR(VLOOKUP(C188,U189:AB193,7,FALSE),0),IF(B188="Elimination",IFERROR(VLOOKUP(C188,M189:T193,7,FALSE),0),IF(B188="Monrad/Compass",IFERROR(VLOOKUP(C188,AC189:AJ194,7,FALSE),0))))</f>
        <v>0</v>
      </c>
      <c r="E194" s="5"/>
      <c r="F194" s="5"/>
      <c r="G194" s="5"/>
      <c r="H194" s="5"/>
      <c r="I194" s="5"/>
      <c r="J194" s="5"/>
      <c r="K194" s="12">
        <f t="shared" si="23"/>
        <v>0</v>
      </c>
      <c r="M194" s="1">
        <v>0</v>
      </c>
      <c r="V194" s="1" t="s">
        <v>69</v>
      </c>
      <c r="AD194" s="1" t="s">
        <v>75</v>
      </c>
    </row>
    <row r="195" spans="1:44" ht="15.75" hidden="1" outlineLevel="1" thickBot="1" x14ac:dyDescent="0.3">
      <c r="A195" s="55"/>
      <c r="D195" s="36">
        <f>IF(B188="Round Robin",IFERROR(VLOOKUP(C188,U189:AB193,8,FALSE),0),IF(B188="Elimination",IFERROR(VLOOKUP(C188,M189:T193,8,FALSE),0),IF(B188="Monrad/Compass",IFERROR(VLOOKUP(C188,AC189:AJ194,8,FALSE),0))))</f>
        <v>0</v>
      </c>
      <c r="E195" s="5"/>
      <c r="F195" s="5"/>
      <c r="G195" s="5"/>
      <c r="H195" s="5"/>
      <c r="I195" s="5"/>
      <c r="J195" s="5"/>
      <c r="K195" s="12">
        <f t="shared" si="23"/>
        <v>0</v>
      </c>
      <c r="N195" s="2">
        <v>2</v>
      </c>
      <c r="O195" s="2">
        <v>3</v>
      </c>
      <c r="P195" s="2">
        <v>4</v>
      </c>
      <c r="Q195" s="2">
        <v>5</v>
      </c>
      <c r="R195" s="2">
        <v>6</v>
      </c>
      <c r="S195" s="2">
        <v>7</v>
      </c>
      <c r="T195" s="2">
        <v>8</v>
      </c>
      <c r="V195" s="2">
        <v>2</v>
      </c>
      <c r="W195" s="2">
        <v>3</v>
      </c>
      <c r="X195" s="2">
        <v>4</v>
      </c>
      <c r="Y195" s="2">
        <v>5</v>
      </c>
      <c r="Z195" s="2">
        <v>6</v>
      </c>
      <c r="AA195" s="2">
        <v>7</v>
      </c>
      <c r="AB195" s="2">
        <v>8</v>
      </c>
      <c r="AD195" s="2">
        <v>2</v>
      </c>
      <c r="AE195" s="2">
        <v>3</v>
      </c>
      <c r="AF195" s="2">
        <v>4</v>
      </c>
      <c r="AG195" s="2">
        <v>5</v>
      </c>
      <c r="AH195" s="2">
        <v>6</v>
      </c>
      <c r="AI195" s="2">
        <v>7</v>
      </c>
      <c r="AJ195" s="2">
        <v>8</v>
      </c>
    </row>
    <row r="196" spans="1:44" ht="15.75" collapsed="1" thickBot="1" x14ac:dyDescent="0.3">
      <c r="A196" s="52" t="s">
        <v>76</v>
      </c>
      <c r="B196" s="91" t="s">
        <v>68</v>
      </c>
      <c r="C196" s="92">
        <v>0</v>
      </c>
      <c r="D196" s="35">
        <f>SUM(D197:D202)</f>
        <v>0</v>
      </c>
      <c r="E196" s="11"/>
      <c r="F196" s="11"/>
      <c r="G196" s="11"/>
      <c r="H196" s="11"/>
      <c r="I196" s="11"/>
      <c r="J196" s="11"/>
      <c r="K196" s="12"/>
      <c r="L196" s="11"/>
      <c r="M196" s="3">
        <v>96</v>
      </c>
      <c r="N196" s="47">
        <v>32</v>
      </c>
      <c r="O196" s="47">
        <v>32</v>
      </c>
      <c r="P196" s="47">
        <v>16</v>
      </c>
      <c r="Q196" s="47">
        <v>8</v>
      </c>
      <c r="R196" s="47">
        <v>4</v>
      </c>
      <c r="S196" s="47">
        <v>2</v>
      </c>
      <c r="T196" s="47">
        <v>1</v>
      </c>
      <c r="U196" s="3">
        <v>32</v>
      </c>
      <c r="W196" s="1">
        <v>16</v>
      </c>
      <c r="X196" s="47">
        <v>16</v>
      </c>
      <c r="Y196" s="47">
        <v>16</v>
      </c>
      <c r="Z196" s="47">
        <v>4</v>
      </c>
      <c r="AA196" s="47">
        <v>2</v>
      </c>
      <c r="AB196" s="47">
        <v>1</v>
      </c>
      <c r="AC196" s="3">
        <v>32</v>
      </c>
      <c r="AF196" s="47"/>
      <c r="AG196" s="47"/>
      <c r="AH196" s="47"/>
      <c r="AI196" s="47"/>
      <c r="AJ196" s="47"/>
    </row>
    <row r="197" spans="1:44" ht="15" hidden="1" customHeight="1" outlineLevel="1" x14ac:dyDescent="0.25">
      <c r="A197" s="53" t="s">
        <v>89</v>
      </c>
      <c r="D197" s="36"/>
      <c r="E197" s="54"/>
      <c r="F197" s="54"/>
      <c r="G197" s="54"/>
      <c r="H197" s="54"/>
      <c r="I197" s="54"/>
      <c r="J197" s="54"/>
      <c r="K197" s="12">
        <f t="shared" ref="K197:K202" si="24">SUM(E197:J197)</f>
        <v>0</v>
      </c>
      <c r="M197" s="3">
        <v>24</v>
      </c>
      <c r="N197" s="47"/>
      <c r="O197" s="47"/>
      <c r="P197" s="47">
        <v>8</v>
      </c>
      <c r="Q197" s="47">
        <v>8</v>
      </c>
      <c r="R197" s="47">
        <v>4</v>
      </c>
      <c r="S197" s="47">
        <v>2</v>
      </c>
      <c r="T197" s="47">
        <v>1</v>
      </c>
      <c r="U197" s="3">
        <v>24</v>
      </c>
      <c r="V197" s="1" t="s">
        <v>77</v>
      </c>
      <c r="W197" s="1" t="s">
        <v>77</v>
      </c>
      <c r="X197" s="1" t="s">
        <v>77</v>
      </c>
      <c r="Y197" s="1" t="s">
        <v>77</v>
      </c>
      <c r="Z197" s="1" t="s">
        <v>77</v>
      </c>
      <c r="AA197" s="1" t="s">
        <v>77</v>
      </c>
      <c r="AB197" s="1" t="s">
        <v>77</v>
      </c>
      <c r="AC197" s="3">
        <v>24</v>
      </c>
      <c r="AF197" s="47"/>
      <c r="AG197" s="47"/>
      <c r="AH197" s="47"/>
      <c r="AI197" s="47">
        <v>12</v>
      </c>
      <c r="AJ197" s="47">
        <v>12</v>
      </c>
    </row>
    <row r="198" spans="1:44" ht="15" hidden="1" customHeight="1" outlineLevel="1" x14ac:dyDescent="0.25">
      <c r="A198" s="53"/>
      <c r="D198" s="36">
        <f>IF(B196="Round Robin",IFERROR(VLOOKUP(C196,U196:AB201,4,FALSE),0),IF(B196="Elimination",IFERROR(VLOOKUP(C196,M196:T201,4,FALSE),0),IF(B196="Match Play",IFERROR(VLOOKUP(C196,AC196:AJ201,4,FALSE),0))))</f>
        <v>0</v>
      </c>
      <c r="E198" s="5"/>
      <c r="F198" s="5"/>
      <c r="G198" s="5"/>
      <c r="H198" s="5"/>
      <c r="I198" s="5"/>
      <c r="J198" s="5"/>
      <c r="K198" s="12">
        <f t="shared" si="24"/>
        <v>0</v>
      </c>
      <c r="M198" s="3">
        <v>16</v>
      </c>
      <c r="N198" s="47"/>
      <c r="O198" s="47"/>
      <c r="P198" s="47"/>
      <c r="Q198" s="47">
        <v>8</v>
      </c>
      <c r="R198" s="47">
        <v>4</v>
      </c>
      <c r="S198" s="47">
        <v>2</v>
      </c>
      <c r="T198" s="47">
        <v>1</v>
      </c>
      <c r="U198" s="3">
        <v>16</v>
      </c>
      <c r="X198" s="47">
        <v>8</v>
      </c>
      <c r="Y198" s="47">
        <v>8</v>
      </c>
      <c r="Z198" s="47">
        <v>8</v>
      </c>
      <c r="AA198" s="47">
        <v>2</v>
      </c>
      <c r="AB198" s="47">
        <v>1</v>
      </c>
      <c r="AC198" s="3">
        <v>16</v>
      </c>
      <c r="AF198" s="47"/>
      <c r="AG198" s="47"/>
      <c r="AH198" s="47"/>
      <c r="AI198" s="47">
        <v>8</v>
      </c>
      <c r="AJ198" s="47">
        <v>8</v>
      </c>
    </row>
    <row r="199" spans="1:44" ht="15" hidden="1" customHeight="1" outlineLevel="1" x14ac:dyDescent="0.25">
      <c r="A199" s="53"/>
      <c r="D199" s="36">
        <f>IF(B196="Round Robin",IFERROR(VLOOKUP(C196,U196:AB201,5,FALSE),0),IF(B196="Elimination",IFERROR(VLOOKUP(C196,M196:T201,5,FALSE),0),IF(B196="Match Play",IFERROR(VLOOKUP(C196,AC196:AJ201,5,FALSE),0))))</f>
        <v>0</v>
      </c>
      <c r="E199" s="5"/>
      <c r="F199" s="5"/>
      <c r="G199" s="5"/>
      <c r="H199" s="5"/>
      <c r="I199" s="5"/>
      <c r="J199" s="5"/>
      <c r="K199" s="12">
        <f t="shared" si="24"/>
        <v>0</v>
      </c>
      <c r="M199" s="3">
        <v>8</v>
      </c>
      <c r="N199" s="47"/>
      <c r="O199" s="47"/>
      <c r="P199" s="47"/>
      <c r="Q199" s="47"/>
      <c r="R199" s="47">
        <v>4</v>
      </c>
      <c r="S199" s="47">
        <v>2</v>
      </c>
      <c r="T199" s="47">
        <v>1</v>
      </c>
      <c r="U199" s="3">
        <v>8</v>
      </c>
      <c r="X199" s="47"/>
      <c r="Y199" s="47">
        <v>4</v>
      </c>
      <c r="Z199" s="47">
        <v>4</v>
      </c>
      <c r="AA199" s="47">
        <v>4</v>
      </c>
      <c r="AB199" s="47">
        <v>1</v>
      </c>
      <c r="AC199" s="3">
        <v>8</v>
      </c>
      <c r="AF199" s="47"/>
      <c r="AG199" s="47"/>
      <c r="AH199" s="47"/>
      <c r="AI199" s="47">
        <v>4</v>
      </c>
      <c r="AJ199" s="47">
        <v>4</v>
      </c>
    </row>
    <row r="200" spans="1:44" ht="15" hidden="1" customHeight="1" outlineLevel="1" x14ac:dyDescent="0.25">
      <c r="A200" s="53"/>
      <c r="D200" s="36">
        <f>IF(B196="Round Robin",IFERROR(VLOOKUP(C196,U196:AB201,6,FALSE),0),IF(B196="Elimination",IFERROR(VLOOKUP(C196,M196:T201,6,FALSE),0),IF(B196="Match Play",IFERROR(VLOOKUP(C196,AC196:AJ201,6,FALSE),0))))</f>
        <v>0</v>
      </c>
      <c r="E200" s="5"/>
      <c r="F200" s="5"/>
      <c r="G200" s="5"/>
      <c r="H200" s="5"/>
      <c r="I200" s="5"/>
      <c r="J200" s="5"/>
      <c r="K200" s="12">
        <f t="shared" si="24"/>
        <v>0</v>
      </c>
      <c r="M200" s="3">
        <v>4</v>
      </c>
      <c r="N200" s="47"/>
      <c r="O200" s="47"/>
      <c r="P200" s="47"/>
      <c r="Q200" s="47"/>
      <c r="R200" s="47"/>
      <c r="S200" s="47">
        <v>2</v>
      </c>
      <c r="T200" s="47">
        <v>1</v>
      </c>
      <c r="U200" s="1">
        <v>4</v>
      </c>
      <c r="Z200" s="1">
        <v>2</v>
      </c>
      <c r="AA200" s="1">
        <v>2</v>
      </c>
      <c r="AB200" s="1">
        <v>2</v>
      </c>
      <c r="AC200" s="1">
        <v>0</v>
      </c>
    </row>
    <row r="201" spans="1:44" ht="15" hidden="1" customHeight="1" outlineLevel="1" x14ac:dyDescent="0.25">
      <c r="A201" s="53"/>
      <c r="D201" s="36">
        <f>IF(B196="Round Robin",IFERROR(VLOOKUP(C196,U196:AB201,7,FALSE),0),IF(B196="Elimination",IFERROR(VLOOKUP(C196,M196:T201,7,FALSE),0),IF(B196="Match Play",IFERROR(VLOOKUP(C196,AC196:AJ201,7,FALSE),0))))</f>
        <v>0</v>
      </c>
      <c r="E201" s="5"/>
      <c r="F201" s="5"/>
      <c r="G201" s="5"/>
      <c r="H201" s="5"/>
      <c r="I201" s="5"/>
      <c r="J201" s="5"/>
      <c r="K201" s="12">
        <f t="shared" si="24"/>
        <v>0</v>
      </c>
      <c r="M201" s="1">
        <v>0</v>
      </c>
      <c r="U201" s="1">
        <v>0</v>
      </c>
    </row>
    <row r="202" spans="1:44" ht="15" hidden="1" customHeight="1" outlineLevel="1" thickBot="1" x14ac:dyDescent="0.3">
      <c r="A202" s="55"/>
      <c r="D202" s="36">
        <f>IF(B196="Round Robin",IFERROR(VLOOKUP(C196,U196:AB201,8,FALSE),0),IF(B196="Elimination",IFERROR(VLOOKUP(C196,M196:T201,8,FALSE),0),IF(B196="Match Play",IFERROR(VLOOKUP(C196,AC196:AJ201,8,FALSE),0))))</f>
        <v>0</v>
      </c>
      <c r="E202" s="5"/>
      <c r="F202" s="5"/>
      <c r="G202" s="5"/>
      <c r="H202" s="5"/>
      <c r="I202" s="5"/>
      <c r="J202" s="5"/>
      <c r="K202" s="12">
        <f t="shared" si="24"/>
        <v>0</v>
      </c>
    </row>
    <row r="203" spans="1:44" ht="15.75" collapsed="1" thickBot="1" x14ac:dyDescent="0.3">
      <c r="A203" s="7" t="s">
        <v>90</v>
      </c>
      <c r="B203" s="97" t="s">
        <v>72</v>
      </c>
      <c r="C203" s="98">
        <v>0</v>
      </c>
      <c r="D203" s="37">
        <f>SUM(D204:D210)</f>
        <v>0</v>
      </c>
      <c r="E203" s="48"/>
      <c r="F203" s="48"/>
      <c r="G203" s="48"/>
      <c r="H203" s="48"/>
      <c r="I203" s="48"/>
      <c r="J203" s="48"/>
      <c r="K203" s="32"/>
      <c r="L203" s="48"/>
      <c r="N203" s="2">
        <v>2</v>
      </c>
      <c r="O203" s="2">
        <v>3</v>
      </c>
      <c r="P203" s="2">
        <v>4</v>
      </c>
      <c r="Q203" s="2">
        <v>5</v>
      </c>
      <c r="R203" s="2">
        <v>6</v>
      </c>
      <c r="S203" s="2">
        <v>7</v>
      </c>
      <c r="T203" s="2">
        <v>8</v>
      </c>
      <c r="V203" s="2">
        <v>2</v>
      </c>
      <c r="W203" s="2">
        <v>3</v>
      </c>
      <c r="X203" s="2">
        <v>4</v>
      </c>
      <c r="Y203" s="2">
        <v>5</v>
      </c>
      <c r="Z203" s="2">
        <v>6</v>
      </c>
      <c r="AA203" s="2">
        <v>7</v>
      </c>
      <c r="AB203" s="2">
        <v>8</v>
      </c>
      <c r="AD203" s="2">
        <v>2</v>
      </c>
      <c r="AE203" s="2">
        <v>3</v>
      </c>
      <c r="AF203" s="2">
        <v>4</v>
      </c>
      <c r="AG203" s="2">
        <v>5</v>
      </c>
      <c r="AH203" s="2">
        <v>6</v>
      </c>
      <c r="AI203" s="2">
        <v>7</v>
      </c>
      <c r="AJ203" s="2">
        <v>8</v>
      </c>
      <c r="AL203" s="2"/>
      <c r="AM203" s="2"/>
      <c r="AN203" s="2"/>
      <c r="AO203" s="2"/>
      <c r="AP203" s="2"/>
      <c r="AQ203" s="2"/>
      <c r="AR203" s="2"/>
    </row>
    <row r="204" spans="1:44" ht="15.75" hidden="1" outlineLevel="1" thickBot="1" x14ac:dyDescent="0.3">
      <c r="A204" s="57" t="s">
        <v>73</v>
      </c>
      <c r="D204" s="36"/>
      <c r="E204" s="54"/>
      <c r="F204" s="54"/>
      <c r="G204" s="54"/>
      <c r="H204" s="54"/>
      <c r="I204" s="54"/>
      <c r="J204" s="54"/>
      <c r="K204" s="32"/>
      <c r="M204" s="3">
        <v>128</v>
      </c>
      <c r="N204" s="47">
        <v>64</v>
      </c>
      <c r="O204" s="47">
        <v>32</v>
      </c>
      <c r="P204" s="47">
        <v>16</v>
      </c>
      <c r="Q204" s="47">
        <v>8</v>
      </c>
      <c r="R204" s="47">
        <v>4</v>
      </c>
      <c r="S204" s="47">
        <v>2</v>
      </c>
      <c r="T204" s="47">
        <v>1</v>
      </c>
      <c r="U204" s="3">
        <v>32</v>
      </c>
      <c r="W204" s="1">
        <v>16</v>
      </c>
      <c r="X204" s="47">
        <v>16</v>
      </c>
      <c r="Y204" s="47">
        <v>16</v>
      </c>
      <c r="Z204" s="47">
        <v>4</v>
      </c>
      <c r="AA204" s="47">
        <v>2</v>
      </c>
      <c r="AB204" s="47">
        <v>1</v>
      </c>
      <c r="AC204" s="3">
        <v>32</v>
      </c>
      <c r="AF204" s="47">
        <v>16</v>
      </c>
      <c r="AG204" s="47">
        <v>16</v>
      </c>
      <c r="AH204" s="47">
        <v>16</v>
      </c>
      <c r="AI204" s="47">
        <v>16</v>
      </c>
      <c r="AJ204" s="47">
        <v>16</v>
      </c>
      <c r="AK204" s="3"/>
      <c r="AN204" s="47"/>
      <c r="AO204" s="47"/>
      <c r="AP204" s="47"/>
      <c r="AQ204" s="47"/>
      <c r="AR204" s="47"/>
    </row>
    <row r="205" spans="1:44" ht="15.75" hidden="1" outlineLevel="1" thickBot="1" x14ac:dyDescent="0.3">
      <c r="A205" s="57"/>
      <c r="B205" s="49" t="s">
        <v>74</v>
      </c>
      <c r="D205" s="36">
        <f>IF(B203="Round Robin",IFERROR(VLOOKUP(C203,U204:AB208,3,FALSE),0),IF(B203="Elimination",IFERROR(VLOOKUP(C203,M204:T208,3,FALSE),0),IF(B203="Monrad/Compass",IFERROR(VLOOKUP(C203,AC204:AJ209,3,FALSE),0))))</f>
        <v>0</v>
      </c>
      <c r="E205" s="5"/>
      <c r="F205" s="5"/>
      <c r="G205" s="5"/>
      <c r="H205" s="5"/>
      <c r="I205" s="5"/>
      <c r="J205" s="5"/>
      <c r="K205" s="32">
        <f t="shared" ref="K205:K210" si="25">SUM(E205:J205)</f>
        <v>0</v>
      </c>
      <c r="M205" s="3">
        <v>64</v>
      </c>
      <c r="N205" s="47"/>
      <c r="O205" s="47">
        <v>32</v>
      </c>
      <c r="P205" s="47">
        <v>16</v>
      </c>
      <c r="Q205" s="47">
        <v>8</v>
      </c>
      <c r="R205" s="47">
        <v>4</v>
      </c>
      <c r="S205" s="47">
        <v>2</v>
      </c>
      <c r="T205" s="47">
        <v>1</v>
      </c>
      <c r="U205" s="3">
        <v>24</v>
      </c>
      <c r="X205" s="47"/>
      <c r="Y205" s="47"/>
      <c r="Z205" s="47"/>
      <c r="AA205" s="47"/>
      <c r="AB205" s="47"/>
      <c r="AC205" s="3">
        <v>24</v>
      </c>
      <c r="AF205" s="47"/>
      <c r="AG205" s="47"/>
      <c r="AH205" s="47"/>
      <c r="AI205" s="47"/>
      <c r="AJ205" s="47"/>
      <c r="AK205" s="3"/>
      <c r="AN205" s="47"/>
      <c r="AO205" s="47"/>
      <c r="AP205" s="47"/>
      <c r="AQ205" s="47"/>
      <c r="AR205" s="47"/>
    </row>
    <row r="206" spans="1:44" ht="15.75" hidden="1" outlineLevel="1" thickBot="1" x14ac:dyDescent="0.3">
      <c r="A206" s="57"/>
      <c r="D206" s="36">
        <f>IF(B203="Round Robin",IFERROR(VLOOKUP(C203,U204:AB208,4,FALSE),0),IF(B203="Elimination",IFERROR(VLOOKUP(C203,M204:T208,4,FALSE),0),IF(B203="Monrad/Compass",IFERROR(VLOOKUP(C203,AC204:AJ209,4,FALSE),0))))</f>
        <v>0</v>
      </c>
      <c r="E206" s="5"/>
      <c r="F206" s="5"/>
      <c r="G206" s="5"/>
      <c r="H206" s="5"/>
      <c r="I206" s="5"/>
      <c r="J206" s="5"/>
      <c r="K206" s="32">
        <f t="shared" si="25"/>
        <v>0</v>
      </c>
      <c r="M206" s="3">
        <v>32</v>
      </c>
      <c r="N206" s="47"/>
      <c r="O206" s="47"/>
      <c r="P206" s="47">
        <v>16</v>
      </c>
      <c r="Q206" s="47">
        <v>8</v>
      </c>
      <c r="R206" s="47">
        <v>4</v>
      </c>
      <c r="S206" s="47">
        <v>2</v>
      </c>
      <c r="T206" s="47">
        <v>1</v>
      </c>
      <c r="U206" s="3">
        <v>16</v>
      </c>
      <c r="X206" s="47">
        <v>8</v>
      </c>
      <c r="Y206" s="47">
        <v>8</v>
      </c>
      <c r="Z206" s="47">
        <v>8</v>
      </c>
      <c r="AA206" s="47">
        <v>2</v>
      </c>
      <c r="AB206" s="47">
        <v>1</v>
      </c>
      <c r="AC206" s="3">
        <v>16</v>
      </c>
      <c r="AF206" s="47"/>
      <c r="AG206" s="47">
        <v>8</v>
      </c>
      <c r="AH206" s="47">
        <v>8</v>
      </c>
      <c r="AI206" s="47">
        <v>8</v>
      </c>
      <c r="AJ206" s="47">
        <v>8</v>
      </c>
      <c r="AK206" s="3"/>
      <c r="AN206" s="47"/>
      <c r="AO206" s="47"/>
      <c r="AP206" s="47"/>
      <c r="AQ206" s="47"/>
      <c r="AR206" s="47"/>
    </row>
    <row r="207" spans="1:44" ht="15.75" hidden="1" outlineLevel="1" thickBot="1" x14ac:dyDescent="0.3">
      <c r="A207" s="57"/>
      <c r="D207" s="36">
        <f>IF(B203="Round Robin",IFERROR(VLOOKUP(C203,U204:AB208,5,FALSE),0),IF(B203="Elimination",IFERROR(VLOOKUP(C203,M204:T208,5,FALSE),0),IF(B203="Monrad/Compass",IFERROR(VLOOKUP(C203,AC204:AJ209,5,FALSE),0))))</f>
        <v>0</v>
      </c>
      <c r="E207" s="5"/>
      <c r="F207" s="5"/>
      <c r="G207" s="5"/>
      <c r="H207" s="5"/>
      <c r="I207" s="5"/>
      <c r="J207" s="5"/>
      <c r="K207" s="32">
        <f t="shared" si="25"/>
        <v>0</v>
      </c>
      <c r="M207" s="3">
        <v>16</v>
      </c>
      <c r="N207" s="47"/>
      <c r="O207" s="47"/>
      <c r="P207" s="47"/>
      <c r="Q207" s="47">
        <v>8</v>
      </c>
      <c r="R207" s="47">
        <v>4</v>
      </c>
      <c r="S207" s="47">
        <v>2</v>
      </c>
      <c r="T207" s="47">
        <v>1</v>
      </c>
      <c r="U207" s="3">
        <v>8</v>
      </c>
      <c r="X207" s="47"/>
      <c r="Y207" s="47">
        <v>4</v>
      </c>
      <c r="Z207" s="47">
        <v>4</v>
      </c>
      <c r="AA207" s="47">
        <v>4</v>
      </c>
      <c r="AB207" s="47">
        <v>1</v>
      </c>
      <c r="AC207" s="3">
        <v>8</v>
      </c>
      <c r="AF207" s="47"/>
      <c r="AG207" s="47"/>
      <c r="AH207" s="47">
        <v>4</v>
      </c>
      <c r="AI207" s="47">
        <v>4</v>
      </c>
      <c r="AJ207" s="47">
        <v>4</v>
      </c>
      <c r="AK207" s="3"/>
      <c r="AN207" s="47"/>
      <c r="AO207" s="47"/>
      <c r="AP207" s="47"/>
      <c r="AQ207" s="47"/>
      <c r="AR207" s="47"/>
    </row>
    <row r="208" spans="1:44" ht="15.75" hidden="1" outlineLevel="1" thickBot="1" x14ac:dyDescent="0.3">
      <c r="A208" s="57"/>
      <c r="D208" s="36">
        <f>IF(B203="Round Robin",IFERROR(VLOOKUP(C203,U204:AB208,6,FALSE),0),IF(B203="Elimination",IFERROR(VLOOKUP(C203,M204:T208,6,FALSE),0),IF(B203="Monrad/Compass",IFERROR(VLOOKUP(C203,AC204:AJ209,6,FALSE),0))))</f>
        <v>0</v>
      </c>
      <c r="E208" s="5"/>
      <c r="F208" s="5"/>
      <c r="G208" s="5"/>
      <c r="H208" s="5"/>
      <c r="I208" s="5"/>
      <c r="J208" s="5"/>
      <c r="K208" s="32">
        <f t="shared" si="25"/>
        <v>0</v>
      </c>
      <c r="M208" s="3">
        <v>8</v>
      </c>
      <c r="N208" s="47"/>
      <c r="O208" s="47"/>
      <c r="P208" s="47"/>
      <c r="Q208" s="47"/>
      <c r="R208" s="47">
        <v>4</v>
      </c>
      <c r="S208" s="47">
        <v>2</v>
      </c>
      <c r="T208" s="47">
        <v>1</v>
      </c>
      <c r="AC208" s="1">
        <v>0</v>
      </c>
    </row>
    <row r="209" spans="1:44" ht="15.75" hidden="1" outlineLevel="1" thickBot="1" x14ac:dyDescent="0.3">
      <c r="A209" s="57"/>
      <c r="D209" s="36">
        <f>IF(B203="Round Robin",IFERROR(VLOOKUP(C203,U204:AB208,7,FALSE),0),IF(B203="Elimination",IFERROR(VLOOKUP(C203,M204:T208,7,FALSE),0),IF(B203="Monrad/Compass",IFERROR(VLOOKUP(C203,AC204:AJ209,7,FALSE),0))))</f>
        <v>0</v>
      </c>
      <c r="E209" s="5"/>
      <c r="F209" s="5"/>
      <c r="G209" s="5"/>
      <c r="H209" s="5"/>
      <c r="I209" s="5"/>
      <c r="J209" s="5"/>
      <c r="K209" s="32">
        <f t="shared" si="25"/>
        <v>0</v>
      </c>
      <c r="M209" s="1">
        <v>0</v>
      </c>
      <c r="V209" s="1" t="s">
        <v>69</v>
      </c>
      <c r="AD209" s="1" t="s">
        <v>75</v>
      </c>
    </row>
    <row r="210" spans="1:44" ht="15.75" hidden="1" outlineLevel="1" thickBot="1" x14ac:dyDescent="0.3">
      <c r="A210" s="58"/>
      <c r="D210" s="36">
        <f>IF(B203="Round Robin",IFERROR(VLOOKUP(C203,U204:AB208,8,FALSE),0),IF(B203="Elimination",IFERROR(VLOOKUP(C203,M204:T208,8,FALSE),0),IF(B203="Monrad/Compass",IFERROR(VLOOKUP(C203,AC204:AJ209,8,FALSE),0))))</f>
        <v>0</v>
      </c>
      <c r="E210" s="5"/>
      <c r="F210" s="5"/>
      <c r="G210" s="5"/>
      <c r="H210" s="5"/>
      <c r="I210" s="5"/>
      <c r="J210" s="5"/>
      <c r="K210" s="32">
        <f t="shared" si="25"/>
        <v>0</v>
      </c>
      <c r="N210" s="2">
        <v>2</v>
      </c>
      <c r="O210" s="2">
        <v>3</v>
      </c>
      <c r="P210" s="2">
        <v>4</v>
      </c>
      <c r="Q210" s="2">
        <v>5</v>
      </c>
      <c r="R210" s="2">
        <v>6</v>
      </c>
      <c r="S210" s="2">
        <v>7</v>
      </c>
      <c r="T210" s="2">
        <v>8</v>
      </c>
      <c r="V210" s="2">
        <v>2</v>
      </c>
      <c r="W210" s="2">
        <v>3</v>
      </c>
      <c r="X210" s="2">
        <v>4</v>
      </c>
      <c r="Y210" s="2">
        <v>5</v>
      </c>
      <c r="Z210" s="2">
        <v>6</v>
      </c>
      <c r="AA210" s="2">
        <v>7</v>
      </c>
      <c r="AB210" s="2">
        <v>8</v>
      </c>
      <c r="AD210" s="2">
        <v>2</v>
      </c>
      <c r="AE210" s="2">
        <v>3</v>
      </c>
      <c r="AF210" s="2">
        <v>4</v>
      </c>
      <c r="AG210" s="2">
        <v>5</v>
      </c>
      <c r="AH210" s="2">
        <v>6</v>
      </c>
      <c r="AI210" s="2">
        <v>7</v>
      </c>
      <c r="AJ210" s="2">
        <v>8</v>
      </c>
    </row>
    <row r="211" spans="1:44" ht="15.75" collapsed="1" thickBot="1" x14ac:dyDescent="0.3">
      <c r="A211" s="56" t="s">
        <v>76</v>
      </c>
      <c r="B211" s="97" t="s">
        <v>68</v>
      </c>
      <c r="C211" s="98">
        <v>0</v>
      </c>
      <c r="D211" s="37">
        <f>SUM(D212:D217)</f>
        <v>0</v>
      </c>
      <c r="E211" s="48"/>
      <c r="F211" s="48"/>
      <c r="G211" s="48"/>
      <c r="H211" s="48"/>
      <c r="I211" s="48"/>
      <c r="J211" s="48"/>
      <c r="K211" s="32"/>
      <c r="L211" s="48"/>
      <c r="M211" s="3">
        <v>96</v>
      </c>
      <c r="N211" s="47">
        <v>32</v>
      </c>
      <c r="O211" s="47">
        <v>32</v>
      </c>
      <c r="P211" s="47">
        <v>16</v>
      </c>
      <c r="Q211" s="47">
        <v>8</v>
      </c>
      <c r="R211" s="47">
        <v>4</v>
      </c>
      <c r="S211" s="47">
        <v>2</v>
      </c>
      <c r="T211" s="47">
        <v>1</v>
      </c>
      <c r="U211" s="3">
        <v>32</v>
      </c>
      <c r="W211" s="1">
        <v>16</v>
      </c>
      <c r="X211" s="47">
        <v>16</v>
      </c>
      <c r="Y211" s="47">
        <v>16</v>
      </c>
      <c r="Z211" s="47">
        <v>4</v>
      </c>
      <c r="AA211" s="47">
        <v>2</v>
      </c>
      <c r="AB211" s="47">
        <v>1</v>
      </c>
      <c r="AC211" s="3">
        <v>32</v>
      </c>
      <c r="AF211" s="47"/>
      <c r="AG211" s="47"/>
      <c r="AH211" s="47"/>
      <c r="AI211" s="47"/>
      <c r="AJ211" s="47"/>
    </row>
    <row r="212" spans="1:44" ht="15" hidden="1" customHeight="1" outlineLevel="1" x14ac:dyDescent="0.25">
      <c r="A212" s="57" t="s">
        <v>90</v>
      </c>
      <c r="D212" s="36"/>
      <c r="E212" s="54"/>
      <c r="F212" s="54"/>
      <c r="G212" s="54"/>
      <c r="H212" s="54"/>
      <c r="I212" s="54"/>
      <c r="J212" s="54"/>
      <c r="K212" s="32">
        <f t="shared" ref="K212:K217" si="26">SUM(E212:J212)</f>
        <v>0</v>
      </c>
      <c r="M212" s="3">
        <v>24</v>
      </c>
      <c r="N212" s="47"/>
      <c r="O212" s="47"/>
      <c r="P212" s="47">
        <v>8</v>
      </c>
      <c r="Q212" s="47">
        <v>8</v>
      </c>
      <c r="R212" s="47">
        <v>4</v>
      </c>
      <c r="S212" s="47">
        <v>2</v>
      </c>
      <c r="T212" s="47">
        <v>1</v>
      </c>
      <c r="U212" s="3">
        <v>24</v>
      </c>
      <c r="V212" s="1" t="s">
        <v>77</v>
      </c>
      <c r="W212" s="1" t="s">
        <v>77</v>
      </c>
      <c r="X212" s="1" t="s">
        <v>77</v>
      </c>
      <c r="Y212" s="1" t="s">
        <v>77</v>
      </c>
      <c r="Z212" s="1" t="s">
        <v>77</v>
      </c>
      <c r="AA212" s="1" t="s">
        <v>77</v>
      </c>
      <c r="AB212" s="1" t="s">
        <v>77</v>
      </c>
      <c r="AC212" s="3">
        <v>24</v>
      </c>
      <c r="AF212" s="47"/>
      <c r="AG212" s="47"/>
      <c r="AH212" s="47"/>
      <c r="AI212" s="47">
        <v>12</v>
      </c>
      <c r="AJ212" s="47">
        <v>12</v>
      </c>
    </row>
    <row r="213" spans="1:44" ht="15" hidden="1" customHeight="1" outlineLevel="1" x14ac:dyDescent="0.25">
      <c r="A213" s="57"/>
      <c r="D213" s="36">
        <f>IF(B211="Round Robin",IFERROR(VLOOKUP(C211,U211:AB216,4,FALSE),0),IF(B211="Elimination",IFERROR(VLOOKUP(C211,M211:T216,4,FALSE),0),IF(B211="Match Play",IFERROR(VLOOKUP(C211,AC211:AJ216,4,FALSE),0))))</f>
        <v>0</v>
      </c>
      <c r="E213" s="5"/>
      <c r="F213" s="5"/>
      <c r="G213" s="5"/>
      <c r="H213" s="5"/>
      <c r="I213" s="5"/>
      <c r="J213" s="5"/>
      <c r="K213" s="32">
        <f t="shared" si="26"/>
        <v>0</v>
      </c>
      <c r="M213" s="3">
        <v>16</v>
      </c>
      <c r="N213" s="47"/>
      <c r="O213" s="47"/>
      <c r="P213" s="47"/>
      <c r="Q213" s="47">
        <v>8</v>
      </c>
      <c r="R213" s="47">
        <v>4</v>
      </c>
      <c r="S213" s="47">
        <v>2</v>
      </c>
      <c r="T213" s="47">
        <v>1</v>
      </c>
      <c r="U213" s="3">
        <v>16</v>
      </c>
      <c r="X213" s="47">
        <v>8</v>
      </c>
      <c r="Y213" s="47">
        <v>8</v>
      </c>
      <c r="Z213" s="47">
        <v>8</v>
      </c>
      <c r="AA213" s="47">
        <v>2</v>
      </c>
      <c r="AB213" s="47">
        <v>1</v>
      </c>
      <c r="AC213" s="3">
        <v>16</v>
      </c>
      <c r="AF213" s="47"/>
      <c r="AG213" s="47"/>
      <c r="AH213" s="47"/>
      <c r="AI213" s="47">
        <v>8</v>
      </c>
      <c r="AJ213" s="47">
        <v>8</v>
      </c>
    </row>
    <row r="214" spans="1:44" ht="15" hidden="1" customHeight="1" outlineLevel="1" x14ac:dyDescent="0.25">
      <c r="A214" s="57"/>
      <c r="D214" s="36">
        <f>IF(B211="Round Robin",IFERROR(VLOOKUP(C211,U211:AB216,5,FALSE),0),IF(B211="Elimination",IFERROR(VLOOKUP(C211,M211:T216,5,FALSE),0),IF(B211="Match Play",IFERROR(VLOOKUP(C211,AC211:AJ216,5,FALSE),0))))</f>
        <v>0</v>
      </c>
      <c r="E214" s="5"/>
      <c r="F214" s="5"/>
      <c r="G214" s="5"/>
      <c r="H214" s="5"/>
      <c r="I214" s="5"/>
      <c r="J214" s="5"/>
      <c r="K214" s="32">
        <f t="shared" si="26"/>
        <v>0</v>
      </c>
      <c r="M214" s="3">
        <v>8</v>
      </c>
      <c r="N214" s="47"/>
      <c r="O214" s="47"/>
      <c r="P214" s="47"/>
      <c r="Q214" s="47"/>
      <c r="R214" s="47">
        <v>4</v>
      </c>
      <c r="S214" s="47">
        <v>2</v>
      </c>
      <c r="T214" s="47">
        <v>1</v>
      </c>
      <c r="U214" s="3">
        <v>8</v>
      </c>
      <c r="X214" s="47"/>
      <c r="Y214" s="47">
        <v>4</v>
      </c>
      <c r="Z214" s="47">
        <v>4</v>
      </c>
      <c r="AA214" s="47">
        <v>4</v>
      </c>
      <c r="AB214" s="47">
        <v>1</v>
      </c>
      <c r="AC214" s="3">
        <v>8</v>
      </c>
      <c r="AF214" s="47"/>
      <c r="AG214" s="47"/>
      <c r="AH214" s="47"/>
      <c r="AI214" s="47">
        <v>4</v>
      </c>
      <c r="AJ214" s="47">
        <v>4</v>
      </c>
    </row>
    <row r="215" spans="1:44" ht="15" hidden="1" customHeight="1" outlineLevel="1" x14ac:dyDescent="0.25">
      <c r="A215" s="57"/>
      <c r="D215" s="36">
        <f>IF(B211="Round Robin",IFERROR(VLOOKUP(C211,U211:AB216,6,FALSE),0),IF(B211="Elimination",IFERROR(VLOOKUP(C211,M211:T216,6,FALSE),0),IF(B211="Match Play",IFERROR(VLOOKUP(C211,AC211:AJ216,6,FALSE),0))))</f>
        <v>0</v>
      </c>
      <c r="E215" s="5"/>
      <c r="F215" s="5"/>
      <c r="G215" s="5"/>
      <c r="H215" s="5"/>
      <c r="I215" s="5"/>
      <c r="J215" s="5"/>
      <c r="K215" s="32">
        <f t="shared" si="26"/>
        <v>0</v>
      </c>
      <c r="M215" s="3">
        <v>4</v>
      </c>
      <c r="N215" s="47"/>
      <c r="O215" s="47"/>
      <c r="P215" s="47"/>
      <c r="Q215" s="47"/>
      <c r="R215" s="47"/>
      <c r="S215" s="47">
        <v>2</v>
      </c>
      <c r="T215" s="47">
        <v>1</v>
      </c>
      <c r="U215" s="1">
        <v>4</v>
      </c>
      <c r="Z215" s="1">
        <v>2</v>
      </c>
      <c r="AA215" s="1">
        <v>2</v>
      </c>
      <c r="AB215" s="1">
        <v>2</v>
      </c>
      <c r="AC215" s="1">
        <v>0</v>
      </c>
    </row>
    <row r="216" spans="1:44" ht="15" hidden="1" customHeight="1" outlineLevel="1" x14ac:dyDescent="0.25">
      <c r="A216" s="57"/>
      <c r="D216" s="36">
        <f>IF(B211="Round Robin",IFERROR(VLOOKUP(C211,U211:AB216,7,FALSE),0),IF(B211="Elimination",IFERROR(VLOOKUP(C211,M211:T216,7,FALSE),0),IF(B211="Match Play",IFERROR(VLOOKUP(C211,AC211:AJ216,7,FALSE),0))))</f>
        <v>0</v>
      </c>
      <c r="E216" s="5"/>
      <c r="F216" s="5"/>
      <c r="G216" s="5"/>
      <c r="H216" s="5"/>
      <c r="I216" s="5"/>
      <c r="J216" s="5"/>
      <c r="K216" s="32">
        <f t="shared" si="26"/>
        <v>0</v>
      </c>
      <c r="M216" s="1">
        <v>0</v>
      </c>
      <c r="U216" s="1">
        <v>0</v>
      </c>
    </row>
    <row r="217" spans="1:44" ht="15" hidden="1" customHeight="1" outlineLevel="1" thickBot="1" x14ac:dyDescent="0.3">
      <c r="A217" s="58"/>
      <c r="D217" s="36">
        <f>IF(B211="Round Robin",IFERROR(VLOOKUP(C211,U211:AB216,8,FALSE),0),IF(B211="Elimination",IFERROR(VLOOKUP(C211,M211:T216,8,FALSE),0),IF(B211="Match Play",IFERROR(VLOOKUP(C211,AC211:AJ216,8,FALSE),0))))</f>
        <v>0</v>
      </c>
      <c r="E217" s="5"/>
      <c r="F217" s="5"/>
      <c r="G217" s="5"/>
      <c r="H217" s="5"/>
      <c r="I217" s="5"/>
      <c r="J217" s="5"/>
      <c r="K217" s="32">
        <f t="shared" si="26"/>
        <v>0</v>
      </c>
    </row>
    <row r="218" spans="1:44" ht="15.75" collapsed="1" thickBot="1" x14ac:dyDescent="0.3">
      <c r="A218" s="38" t="s">
        <v>91</v>
      </c>
      <c r="B218" s="95" t="s">
        <v>72</v>
      </c>
      <c r="C218" s="96">
        <v>0</v>
      </c>
      <c r="D218" s="39">
        <f>SUM(D219:D225)</f>
        <v>0</v>
      </c>
      <c r="E218" s="84"/>
      <c r="F218" s="84"/>
      <c r="G218" s="84"/>
      <c r="H218" s="84"/>
      <c r="I218" s="84"/>
      <c r="J218" s="84"/>
      <c r="K218" s="40"/>
      <c r="L218" s="84"/>
      <c r="N218" s="2">
        <v>2</v>
      </c>
      <c r="O218" s="2">
        <v>3</v>
      </c>
      <c r="P218" s="2">
        <v>4</v>
      </c>
      <c r="Q218" s="2">
        <v>5</v>
      </c>
      <c r="R218" s="2">
        <v>6</v>
      </c>
      <c r="S218" s="2">
        <v>7</v>
      </c>
      <c r="T218" s="2">
        <v>8</v>
      </c>
      <c r="V218" s="2">
        <v>2</v>
      </c>
      <c r="W218" s="2">
        <v>3</v>
      </c>
      <c r="X218" s="2">
        <v>4</v>
      </c>
      <c r="Y218" s="2">
        <v>5</v>
      </c>
      <c r="Z218" s="2">
        <v>6</v>
      </c>
      <c r="AA218" s="2">
        <v>7</v>
      </c>
      <c r="AB218" s="2">
        <v>8</v>
      </c>
      <c r="AD218" s="2">
        <v>2</v>
      </c>
      <c r="AE218" s="2">
        <v>3</v>
      </c>
      <c r="AF218" s="2">
        <v>4</v>
      </c>
      <c r="AG218" s="2">
        <v>5</v>
      </c>
      <c r="AH218" s="2">
        <v>6</v>
      </c>
      <c r="AI218" s="2">
        <v>7</v>
      </c>
      <c r="AJ218" s="2">
        <v>8</v>
      </c>
      <c r="AL218" s="2"/>
      <c r="AM218" s="2"/>
      <c r="AN218" s="2"/>
      <c r="AO218" s="2"/>
      <c r="AP218" s="2"/>
      <c r="AQ218" s="2"/>
      <c r="AR218" s="2"/>
    </row>
    <row r="219" spans="1:44" ht="15.75" hidden="1" outlineLevel="1" thickBot="1" x14ac:dyDescent="0.3">
      <c r="A219" s="82" t="s">
        <v>73</v>
      </c>
      <c r="D219" s="36"/>
      <c r="E219" s="54"/>
      <c r="F219" s="54"/>
      <c r="G219" s="54"/>
      <c r="H219" s="54"/>
      <c r="I219" s="54"/>
      <c r="J219" s="54"/>
      <c r="K219" s="40"/>
      <c r="M219" s="3">
        <v>128</v>
      </c>
      <c r="N219" s="47">
        <v>64</v>
      </c>
      <c r="O219" s="47">
        <v>32</v>
      </c>
      <c r="P219" s="47">
        <v>16</v>
      </c>
      <c r="Q219" s="47">
        <v>8</v>
      </c>
      <c r="R219" s="47">
        <v>4</v>
      </c>
      <c r="S219" s="47">
        <v>2</v>
      </c>
      <c r="T219" s="47">
        <v>1</v>
      </c>
      <c r="U219" s="3">
        <v>32</v>
      </c>
      <c r="W219" s="1">
        <v>16</v>
      </c>
      <c r="X219" s="47">
        <v>16</v>
      </c>
      <c r="Y219" s="47">
        <v>16</v>
      </c>
      <c r="Z219" s="47">
        <v>4</v>
      </c>
      <c r="AA219" s="47">
        <v>2</v>
      </c>
      <c r="AB219" s="47">
        <v>1</v>
      </c>
      <c r="AC219" s="3">
        <v>32</v>
      </c>
      <c r="AF219" s="47">
        <v>16</v>
      </c>
      <c r="AG219" s="47">
        <v>16</v>
      </c>
      <c r="AH219" s="47">
        <v>16</v>
      </c>
      <c r="AI219" s="47">
        <v>16</v>
      </c>
      <c r="AJ219" s="47">
        <v>16</v>
      </c>
      <c r="AK219" s="3"/>
      <c r="AN219" s="47"/>
      <c r="AO219" s="47"/>
      <c r="AP219" s="47"/>
      <c r="AQ219" s="47"/>
      <c r="AR219" s="47"/>
    </row>
    <row r="220" spans="1:44" ht="15.75" hidden="1" outlineLevel="1" thickBot="1" x14ac:dyDescent="0.3">
      <c r="A220" s="82"/>
      <c r="B220" s="49" t="s">
        <v>74</v>
      </c>
      <c r="D220" s="36">
        <f>IF(B218="Round Robin",IFERROR(VLOOKUP(C218,U219:AB223,3,FALSE),0),IF(B218="Elimination",IFERROR(VLOOKUP(C218,M219:T223,3,FALSE),0),IF(B218="Monrad/Compass",IFERROR(VLOOKUP(C218,AC219:AJ224,3,FALSE),0))))</f>
        <v>0</v>
      </c>
      <c r="E220" s="5"/>
      <c r="F220" s="5"/>
      <c r="G220" s="5"/>
      <c r="H220" s="5"/>
      <c r="I220" s="5"/>
      <c r="J220" s="5"/>
      <c r="K220" s="40">
        <f t="shared" ref="K220:K225" si="27">SUM(E220:J220)</f>
        <v>0</v>
      </c>
      <c r="M220" s="3">
        <v>64</v>
      </c>
      <c r="N220" s="47"/>
      <c r="O220" s="47">
        <v>32</v>
      </c>
      <c r="P220" s="47">
        <v>16</v>
      </c>
      <c r="Q220" s="47">
        <v>8</v>
      </c>
      <c r="R220" s="47">
        <v>4</v>
      </c>
      <c r="S220" s="47">
        <v>2</v>
      </c>
      <c r="T220" s="47">
        <v>1</v>
      </c>
      <c r="U220" s="3">
        <v>24</v>
      </c>
      <c r="X220" s="47"/>
      <c r="Y220" s="47"/>
      <c r="Z220" s="47"/>
      <c r="AA220" s="47"/>
      <c r="AB220" s="47"/>
      <c r="AC220" s="3">
        <v>24</v>
      </c>
      <c r="AF220" s="47"/>
      <c r="AG220" s="47"/>
      <c r="AH220" s="47"/>
      <c r="AI220" s="47"/>
      <c r="AJ220" s="47"/>
      <c r="AK220" s="3"/>
      <c r="AN220" s="47"/>
      <c r="AO220" s="47"/>
      <c r="AP220" s="47"/>
      <c r="AQ220" s="47"/>
      <c r="AR220" s="47"/>
    </row>
    <row r="221" spans="1:44" ht="15.75" hidden="1" outlineLevel="1" thickBot="1" x14ac:dyDescent="0.3">
      <c r="A221" s="82"/>
      <c r="D221" s="36">
        <f>IF(B218="Round Robin",IFERROR(VLOOKUP(C218,U219:AB223,4,FALSE),0),IF(B218="Elimination",IFERROR(VLOOKUP(C218,M219:T223,4,FALSE),0),IF(B218="Monrad/Compass",IFERROR(VLOOKUP(C218,AC219:AJ224,4,FALSE),0))))</f>
        <v>0</v>
      </c>
      <c r="E221" s="5"/>
      <c r="F221" s="5"/>
      <c r="G221" s="5"/>
      <c r="H221" s="5"/>
      <c r="I221" s="5"/>
      <c r="J221" s="5"/>
      <c r="K221" s="40">
        <f t="shared" si="27"/>
        <v>0</v>
      </c>
      <c r="M221" s="3">
        <v>32</v>
      </c>
      <c r="N221" s="47"/>
      <c r="O221" s="47"/>
      <c r="P221" s="47">
        <v>16</v>
      </c>
      <c r="Q221" s="47">
        <v>8</v>
      </c>
      <c r="R221" s="47">
        <v>4</v>
      </c>
      <c r="S221" s="47">
        <v>2</v>
      </c>
      <c r="T221" s="47">
        <v>1</v>
      </c>
      <c r="U221" s="3">
        <v>16</v>
      </c>
      <c r="X221" s="47">
        <v>8</v>
      </c>
      <c r="Y221" s="47">
        <v>8</v>
      </c>
      <c r="Z221" s="47">
        <v>8</v>
      </c>
      <c r="AA221" s="47">
        <v>2</v>
      </c>
      <c r="AB221" s="47">
        <v>1</v>
      </c>
      <c r="AC221" s="3">
        <v>16</v>
      </c>
      <c r="AF221" s="47"/>
      <c r="AG221" s="47">
        <v>8</v>
      </c>
      <c r="AH221" s="47">
        <v>8</v>
      </c>
      <c r="AI221" s="47">
        <v>8</v>
      </c>
      <c r="AJ221" s="47">
        <v>8</v>
      </c>
      <c r="AK221" s="3"/>
      <c r="AN221" s="47"/>
      <c r="AO221" s="47"/>
      <c r="AP221" s="47"/>
      <c r="AQ221" s="47"/>
      <c r="AR221" s="47"/>
    </row>
    <row r="222" spans="1:44" ht="15.75" hidden="1" outlineLevel="1" thickBot="1" x14ac:dyDescent="0.3">
      <c r="A222" s="82"/>
      <c r="D222" s="36">
        <f>IF(B218="Round Robin",IFERROR(VLOOKUP(C218,U219:AB223,5,FALSE),0),IF(B218="Elimination",IFERROR(VLOOKUP(C218,M219:T223,5,FALSE),0),IF(B218="Monrad/Compass",IFERROR(VLOOKUP(C218,AC219:AJ224,5,FALSE),0))))</f>
        <v>0</v>
      </c>
      <c r="E222" s="5"/>
      <c r="F222" s="5"/>
      <c r="G222" s="5"/>
      <c r="H222" s="5"/>
      <c r="I222" s="5"/>
      <c r="J222" s="5"/>
      <c r="K222" s="40">
        <f t="shared" si="27"/>
        <v>0</v>
      </c>
      <c r="M222" s="3">
        <v>16</v>
      </c>
      <c r="N222" s="47"/>
      <c r="O222" s="47"/>
      <c r="P222" s="47"/>
      <c r="Q222" s="47">
        <v>8</v>
      </c>
      <c r="R222" s="47">
        <v>4</v>
      </c>
      <c r="S222" s="47">
        <v>2</v>
      </c>
      <c r="T222" s="47">
        <v>1</v>
      </c>
      <c r="U222" s="3">
        <v>8</v>
      </c>
      <c r="X222" s="47"/>
      <c r="Y222" s="47">
        <v>4</v>
      </c>
      <c r="Z222" s="47">
        <v>4</v>
      </c>
      <c r="AA222" s="47">
        <v>4</v>
      </c>
      <c r="AB222" s="47">
        <v>1</v>
      </c>
      <c r="AC222" s="3">
        <v>8</v>
      </c>
      <c r="AF222" s="47"/>
      <c r="AG222" s="47"/>
      <c r="AH222" s="47">
        <v>4</v>
      </c>
      <c r="AI222" s="47">
        <v>4</v>
      </c>
      <c r="AJ222" s="47">
        <v>4</v>
      </c>
      <c r="AK222" s="3"/>
      <c r="AN222" s="47"/>
      <c r="AO222" s="47"/>
      <c r="AP222" s="47"/>
      <c r="AQ222" s="47"/>
      <c r="AR222" s="47"/>
    </row>
    <row r="223" spans="1:44" ht="15.75" hidden="1" outlineLevel="1" thickBot="1" x14ac:dyDescent="0.3">
      <c r="A223" s="82"/>
      <c r="D223" s="36">
        <f>IF(B218="Round Robin",IFERROR(VLOOKUP(C218,U219:AB223,6,FALSE),0),IF(B218="Elimination",IFERROR(VLOOKUP(C218,M219:T223,6,FALSE),0),IF(B218="Monrad/Compass",IFERROR(VLOOKUP(C218,AC219:AJ224,6,FALSE),0))))</f>
        <v>0</v>
      </c>
      <c r="E223" s="5"/>
      <c r="F223" s="5"/>
      <c r="G223" s="5"/>
      <c r="H223" s="5"/>
      <c r="I223" s="5"/>
      <c r="J223" s="5"/>
      <c r="K223" s="40">
        <f t="shared" si="27"/>
        <v>0</v>
      </c>
      <c r="M223" s="3">
        <v>8</v>
      </c>
      <c r="N223" s="47"/>
      <c r="O223" s="47"/>
      <c r="P223" s="47"/>
      <c r="Q223" s="47"/>
      <c r="R223" s="47">
        <v>4</v>
      </c>
      <c r="S223" s="47">
        <v>2</v>
      </c>
      <c r="T223" s="47">
        <v>1</v>
      </c>
      <c r="AC223" s="1">
        <v>0</v>
      </c>
    </row>
    <row r="224" spans="1:44" ht="15.75" hidden="1" outlineLevel="1" thickBot="1" x14ac:dyDescent="0.3">
      <c r="A224" s="82"/>
      <c r="D224" s="36">
        <f>IF(B218="Round Robin",IFERROR(VLOOKUP(C218,U219:AB223,7,FALSE),0),IF(B218="Elimination",IFERROR(VLOOKUP(C218,M219:T223,7,FALSE),0),IF(B218="Monrad/Compass",IFERROR(VLOOKUP(C218,AC219:AJ224,7,FALSE),0))))</f>
        <v>0</v>
      </c>
      <c r="E224" s="5"/>
      <c r="F224" s="5"/>
      <c r="G224" s="5"/>
      <c r="H224" s="5"/>
      <c r="I224" s="5"/>
      <c r="J224" s="5"/>
      <c r="K224" s="40">
        <f t="shared" si="27"/>
        <v>0</v>
      </c>
      <c r="M224" s="1">
        <v>0</v>
      </c>
      <c r="V224" s="1" t="s">
        <v>69</v>
      </c>
      <c r="AD224" s="1" t="s">
        <v>75</v>
      </c>
    </row>
    <row r="225" spans="1:44" ht="15.75" hidden="1" outlineLevel="1" thickBot="1" x14ac:dyDescent="0.3">
      <c r="A225" s="83"/>
      <c r="D225" s="36">
        <f>IF(B218="Round Robin",IFERROR(VLOOKUP(C218,U219:AB223,8,FALSE),0),IF(B218="Elimination",IFERROR(VLOOKUP(C218,M219:T223,8,FALSE),0),IF(B218="Monrad/Compass",IFERROR(VLOOKUP(C218,AC219:AJ224,8,FALSE),0))))</f>
        <v>0</v>
      </c>
      <c r="E225" s="5"/>
      <c r="F225" s="5"/>
      <c r="G225" s="5"/>
      <c r="H225" s="5"/>
      <c r="I225" s="5"/>
      <c r="J225" s="5"/>
      <c r="K225" s="40">
        <f t="shared" si="27"/>
        <v>0</v>
      </c>
      <c r="N225" s="2">
        <v>2</v>
      </c>
      <c r="O225" s="2">
        <v>3</v>
      </c>
      <c r="P225" s="2">
        <v>4</v>
      </c>
      <c r="Q225" s="2">
        <v>5</v>
      </c>
      <c r="R225" s="2">
        <v>6</v>
      </c>
      <c r="S225" s="2">
        <v>7</v>
      </c>
      <c r="T225" s="2">
        <v>8</v>
      </c>
      <c r="V225" s="2">
        <v>2</v>
      </c>
      <c r="W225" s="2">
        <v>3</v>
      </c>
      <c r="X225" s="2">
        <v>4</v>
      </c>
      <c r="Y225" s="2">
        <v>5</v>
      </c>
      <c r="Z225" s="2">
        <v>6</v>
      </c>
      <c r="AA225" s="2">
        <v>7</v>
      </c>
      <c r="AB225" s="2">
        <v>8</v>
      </c>
      <c r="AD225" s="2">
        <v>2</v>
      </c>
      <c r="AE225" s="2">
        <v>3</v>
      </c>
      <c r="AF225" s="2">
        <v>4</v>
      </c>
      <c r="AG225" s="2">
        <v>5</v>
      </c>
      <c r="AH225" s="2">
        <v>6</v>
      </c>
      <c r="AI225" s="2">
        <v>7</v>
      </c>
      <c r="AJ225" s="2">
        <v>8</v>
      </c>
    </row>
    <row r="226" spans="1:44" ht="15.75" collapsed="1" thickBot="1" x14ac:dyDescent="0.3">
      <c r="A226" s="81" t="s">
        <v>76</v>
      </c>
      <c r="B226" s="95" t="s">
        <v>68</v>
      </c>
      <c r="C226" s="96">
        <v>0</v>
      </c>
      <c r="D226" s="39">
        <f>SUM(D227:D232)</f>
        <v>0</v>
      </c>
      <c r="E226" s="84"/>
      <c r="F226" s="84"/>
      <c r="G226" s="84"/>
      <c r="H226" s="84"/>
      <c r="I226" s="84"/>
      <c r="J226" s="84"/>
      <c r="K226" s="40"/>
      <c r="L226" s="84"/>
      <c r="M226" s="3">
        <v>96</v>
      </c>
      <c r="N226" s="47">
        <v>32</v>
      </c>
      <c r="O226" s="47">
        <v>32</v>
      </c>
      <c r="P226" s="47">
        <v>16</v>
      </c>
      <c r="Q226" s="47">
        <v>8</v>
      </c>
      <c r="R226" s="47">
        <v>4</v>
      </c>
      <c r="S226" s="47">
        <v>2</v>
      </c>
      <c r="T226" s="47">
        <v>1</v>
      </c>
      <c r="U226" s="3">
        <v>32</v>
      </c>
      <c r="W226" s="1">
        <v>16</v>
      </c>
      <c r="X226" s="47">
        <v>16</v>
      </c>
      <c r="Y226" s="47">
        <v>16</v>
      </c>
      <c r="Z226" s="47">
        <v>4</v>
      </c>
      <c r="AA226" s="47">
        <v>2</v>
      </c>
      <c r="AB226" s="47">
        <v>1</v>
      </c>
      <c r="AC226" s="3">
        <v>32</v>
      </c>
      <c r="AF226" s="47"/>
      <c r="AG226" s="47"/>
      <c r="AH226" s="47"/>
      <c r="AI226" s="47"/>
      <c r="AJ226" s="47"/>
    </row>
    <row r="227" spans="1:44" ht="15" hidden="1" customHeight="1" outlineLevel="1" x14ac:dyDescent="0.25">
      <c r="A227" s="82" t="s">
        <v>91</v>
      </c>
      <c r="D227" s="36"/>
      <c r="E227" s="54"/>
      <c r="F227" s="54"/>
      <c r="G227" s="54"/>
      <c r="H227" s="54"/>
      <c r="I227" s="54"/>
      <c r="J227" s="54"/>
      <c r="K227" s="40">
        <f t="shared" ref="K227:K232" si="28">SUM(E227:J227)</f>
        <v>0</v>
      </c>
      <c r="M227" s="3">
        <v>24</v>
      </c>
      <c r="N227" s="47"/>
      <c r="O227" s="47"/>
      <c r="P227" s="47">
        <v>8</v>
      </c>
      <c r="Q227" s="47">
        <v>8</v>
      </c>
      <c r="R227" s="47">
        <v>4</v>
      </c>
      <c r="S227" s="47">
        <v>2</v>
      </c>
      <c r="T227" s="47">
        <v>1</v>
      </c>
      <c r="U227" s="3">
        <v>24</v>
      </c>
      <c r="V227" s="1" t="s">
        <v>77</v>
      </c>
      <c r="W227" s="1" t="s">
        <v>77</v>
      </c>
      <c r="X227" s="1" t="s">
        <v>77</v>
      </c>
      <c r="Y227" s="1" t="s">
        <v>77</v>
      </c>
      <c r="Z227" s="1" t="s">
        <v>77</v>
      </c>
      <c r="AA227" s="1" t="s">
        <v>77</v>
      </c>
      <c r="AB227" s="1" t="s">
        <v>77</v>
      </c>
      <c r="AC227" s="3">
        <v>24</v>
      </c>
      <c r="AF227" s="47"/>
      <c r="AG227" s="47"/>
      <c r="AH227" s="47"/>
      <c r="AI227" s="47">
        <v>12</v>
      </c>
      <c r="AJ227" s="47">
        <v>12</v>
      </c>
    </row>
    <row r="228" spans="1:44" ht="15" hidden="1" customHeight="1" outlineLevel="1" x14ac:dyDescent="0.25">
      <c r="A228" s="82"/>
      <c r="D228" s="36">
        <f>IF(B226="Round Robin",IFERROR(VLOOKUP(C226,U226:AB231,4,FALSE),0),IF(B226="Elimination",IFERROR(VLOOKUP(C226,M226:T231,4,FALSE),0),IF(B226="Match Play",IFERROR(VLOOKUP(C226,AC226:AJ231,4,FALSE),0))))</f>
        <v>0</v>
      </c>
      <c r="E228" s="5"/>
      <c r="F228" s="5"/>
      <c r="G228" s="5"/>
      <c r="H228" s="5"/>
      <c r="I228" s="5"/>
      <c r="J228" s="5"/>
      <c r="K228" s="40">
        <f t="shared" si="28"/>
        <v>0</v>
      </c>
      <c r="M228" s="3">
        <v>16</v>
      </c>
      <c r="N228" s="47"/>
      <c r="O228" s="47"/>
      <c r="P228" s="47"/>
      <c r="Q228" s="47">
        <v>8</v>
      </c>
      <c r="R228" s="47">
        <v>4</v>
      </c>
      <c r="S228" s="47">
        <v>2</v>
      </c>
      <c r="T228" s="47">
        <v>1</v>
      </c>
      <c r="U228" s="3">
        <v>16</v>
      </c>
      <c r="X228" s="47">
        <v>8</v>
      </c>
      <c r="Y228" s="47">
        <v>8</v>
      </c>
      <c r="Z228" s="47">
        <v>8</v>
      </c>
      <c r="AA228" s="47">
        <v>2</v>
      </c>
      <c r="AB228" s="47">
        <v>1</v>
      </c>
      <c r="AC228" s="3">
        <v>16</v>
      </c>
      <c r="AF228" s="47"/>
      <c r="AG228" s="47"/>
      <c r="AH228" s="47"/>
      <c r="AI228" s="47">
        <v>8</v>
      </c>
      <c r="AJ228" s="47">
        <v>8</v>
      </c>
    </row>
    <row r="229" spans="1:44" ht="15" hidden="1" customHeight="1" outlineLevel="1" x14ac:dyDescent="0.25">
      <c r="A229" s="82"/>
      <c r="D229" s="36">
        <f>IF(B226="Round Robin",IFERROR(VLOOKUP(C226,U226:AB231,5,FALSE),0),IF(B226="Elimination",IFERROR(VLOOKUP(C226,M226:T231,5,FALSE),0),IF(B226="Match Play",IFERROR(VLOOKUP(C226,AC226:AJ231,5,FALSE),0))))</f>
        <v>0</v>
      </c>
      <c r="E229" s="5"/>
      <c r="F229" s="5"/>
      <c r="G229" s="5"/>
      <c r="H229" s="5"/>
      <c r="I229" s="5"/>
      <c r="J229" s="5"/>
      <c r="K229" s="40">
        <f t="shared" si="28"/>
        <v>0</v>
      </c>
      <c r="M229" s="3">
        <v>8</v>
      </c>
      <c r="N229" s="47"/>
      <c r="O229" s="47"/>
      <c r="P229" s="47"/>
      <c r="Q229" s="47"/>
      <c r="R229" s="47">
        <v>4</v>
      </c>
      <c r="S229" s="47">
        <v>2</v>
      </c>
      <c r="T229" s="47">
        <v>1</v>
      </c>
      <c r="U229" s="3">
        <v>8</v>
      </c>
      <c r="X229" s="47"/>
      <c r="Y229" s="47">
        <v>4</v>
      </c>
      <c r="Z229" s="47">
        <v>4</v>
      </c>
      <c r="AA229" s="47">
        <v>4</v>
      </c>
      <c r="AB229" s="47">
        <v>1</v>
      </c>
      <c r="AC229" s="3">
        <v>8</v>
      </c>
      <c r="AF229" s="47"/>
      <c r="AG229" s="47"/>
      <c r="AH229" s="47"/>
      <c r="AI229" s="47">
        <v>4</v>
      </c>
      <c r="AJ229" s="47">
        <v>4</v>
      </c>
    </row>
    <row r="230" spans="1:44" ht="15" hidden="1" customHeight="1" outlineLevel="1" x14ac:dyDescent="0.25">
      <c r="A230" s="82"/>
      <c r="D230" s="36">
        <f>IF(B226="Round Robin",IFERROR(VLOOKUP(C226,U226:AB231,6,FALSE),0),IF(B226="Elimination",IFERROR(VLOOKUP(C226,M226:T231,6,FALSE),0),IF(B226="Match Play",IFERROR(VLOOKUP(C226,AC226:AJ231,6,FALSE),0))))</f>
        <v>0</v>
      </c>
      <c r="E230" s="5"/>
      <c r="F230" s="5"/>
      <c r="G230" s="5"/>
      <c r="H230" s="5"/>
      <c r="I230" s="5"/>
      <c r="J230" s="5"/>
      <c r="K230" s="40">
        <f t="shared" si="28"/>
        <v>0</v>
      </c>
      <c r="M230" s="3">
        <v>4</v>
      </c>
      <c r="N230" s="47"/>
      <c r="O230" s="47"/>
      <c r="P230" s="47"/>
      <c r="Q230" s="47"/>
      <c r="R230" s="47"/>
      <c r="S230" s="47">
        <v>2</v>
      </c>
      <c r="T230" s="47">
        <v>1</v>
      </c>
      <c r="U230" s="1">
        <v>4</v>
      </c>
      <c r="Z230" s="1">
        <v>2</v>
      </c>
      <c r="AA230" s="1">
        <v>2</v>
      </c>
      <c r="AB230" s="1">
        <v>2</v>
      </c>
      <c r="AC230" s="1">
        <v>0</v>
      </c>
    </row>
    <row r="231" spans="1:44" ht="15" hidden="1" customHeight="1" outlineLevel="1" x14ac:dyDescent="0.25">
      <c r="A231" s="82"/>
      <c r="D231" s="36">
        <f>IF(B226="Round Robin",IFERROR(VLOOKUP(C226,U226:AB231,7,FALSE),0),IF(B226="Elimination",IFERROR(VLOOKUP(C226,M226:T231,7,FALSE),0),IF(B226="Match Play",IFERROR(VLOOKUP(C226,AC226:AJ231,7,FALSE),0))))</f>
        <v>0</v>
      </c>
      <c r="E231" s="5"/>
      <c r="F231" s="5"/>
      <c r="G231" s="5"/>
      <c r="H231" s="5"/>
      <c r="I231" s="5"/>
      <c r="J231" s="5"/>
      <c r="K231" s="40">
        <f t="shared" si="28"/>
        <v>0</v>
      </c>
      <c r="M231" s="1">
        <v>0</v>
      </c>
      <c r="U231" s="1">
        <v>0</v>
      </c>
    </row>
    <row r="232" spans="1:44" ht="15" hidden="1" customHeight="1" outlineLevel="1" thickBot="1" x14ac:dyDescent="0.3">
      <c r="A232" s="83"/>
      <c r="D232" s="36">
        <f>IF(B226="Round Robin",IFERROR(VLOOKUP(C226,U226:AB231,8,FALSE),0),IF(B226="Elimination",IFERROR(VLOOKUP(C226,M226:T231,8,FALSE),0),IF(B226="Match Play",IFERROR(VLOOKUP(C226,AC226:AJ231,8,FALSE),0))))</f>
        <v>0</v>
      </c>
      <c r="E232" s="5"/>
      <c r="F232" s="5"/>
      <c r="G232" s="5"/>
      <c r="H232" s="5"/>
      <c r="I232" s="5"/>
      <c r="J232" s="5"/>
      <c r="K232" s="40">
        <f t="shared" si="28"/>
        <v>0</v>
      </c>
    </row>
    <row r="233" spans="1:44" ht="15.75" collapsed="1" thickBot="1" x14ac:dyDescent="0.3">
      <c r="A233" s="103" t="s">
        <v>92</v>
      </c>
      <c r="B233" s="93" t="s">
        <v>72</v>
      </c>
      <c r="C233" s="94">
        <v>0</v>
      </c>
      <c r="D233" s="88">
        <f>SUM(D234:D240)</f>
        <v>0</v>
      </c>
      <c r="E233" s="89"/>
      <c r="F233" s="89"/>
      <c r="G233" s="89"/>
      <c r="H233" s="89"/>
      <c r="I233" s="89"/>
      <c r="J233" s="89"/>
      <c r="K233" s="90"/>
      <c r="L233" s="89"/>
      <c r="N233" s="2">
        <v>2</v>
      </c>
      <c r="O233" s="2">
        <v>3</v>
      </c>
      <c r="P233" s="2">
        <v>4</v>
      </c>
      <c r="Q233" s="2">
        <v>5</v>
      </c>
      <c r="R233" s="2">
        <v>6</v>
      </c>
      <c r="S233" s="2">
        <v>7</v>
      </c>
      <c r="T233" s="2">
        <v>8</v>
      </c>
      <c r="V233" s="2">
        <v>2</v>
      </c>
      <c r="W233" s="2">
        <v>3</v>
      </c>
      <c r="X233" s="2">
        <v>4</v>
      </c>
      <c r="Y233" s="2">
        <v>5</v>
      </c>
      <c r="Z233" s="2">
        <v>6</v>
      </c>
      <c r="AA233" s="2">
        <v>7</v>
      </c>
      <c r="AB233" s="2">
        <v>8</v>
      </c>
      <c r="AD233" s="2">
        <v>2</v>
      </c>
      <c r="AE233" s="2">
        <v>3</v>
      </c>
      <c r="AF233" s="2">
        <v>4</v>
      </c>
      <c r="AG233" s="2">
        <v>5</v>
      </c>
      <c r="AH233" s="2">
        <v>6</v>
      </c>
      <c r="AI233" s="2">
        <v>7</v>
      </c>
      <c r="AJ233" s="2">
        <v>8</v>
      </c>
      <c r="AL233" s="2"/>
      <c r="AM233" s="2"/>
      <c r="AN233" s="2"/>
      <c r="AO233" s="2"/>
      <c r="AP233" s="2"/>
      <c r="AQ233" s="2"/>
      <c r="AR233" s="2"/>
    </row>
    <row r="234" spans="1:44" ht="15.75" hidden="1" outlineLevel="1" thickBot="1" x14ac:dyDescent="0.3">
      <c r="A234" s="86" t="s">
        <v>73</v>
      </c>
      <c r="D234" s="36"/>
      <c r="E234" s="54"/>
      <c r="F234" s="54"/>
      <c r="G234" s="54"/>
      <c r="H234" s="54"/>
      <c r="I234" s="54"/>
      <c r="J234" s="54"/>
      <c r="K234" s="90"/>
      <c r="M234" s="3">
        <v>128</v>
      </c>
      <c r="N234" s="47">
        <v>64</v>
      </c>
      <c r="O234" s="47">
        <v>32</v>
      </c>
      <c r="P234" s="47">
        <v>16</v>
      </c>
      <c r="Q234" s="47">
        <v>8</v>
      </c>
      <c r="R234" s="47">
        <v>4</v>
      </c>
      <c r="S234" s="47">
        <v>2</v>
      </c>
      <c r="T234" s="47">
        <v>1</v>
      </c>
      <c r="U234" s="3">
        <v>32</v>
      </c>
      <c r="W234" s="1">
        <v>16</v>
      </c>
      <c r="X234" s="47">
        <v>16</v>
      </c>
      <c r="Y234" s="47">
        <v>16</v>
      </c>
      <c r="Z234" s="47">
        <v>4</v>
      </c>
      <c r="AA234" s="47">
        <v>2</v>
      </c>
      <c r="AB234" s="47">
        <v>1</v>
      </c>
      <c r="AC234" s="3">
        <v>32</v>
      </c>
      <c r="AF234" s="47">
        <v>16</v>
      </c>
      <c r="AG234" s="47">
        <v>16</v>
      </c>
      <c r="AH234" s="47">
        <v>16</v>
      </c>
      <c r="AI234" s="47">
        <v>16</v>
      </c>
      <c r="AJ234" s="47">
        <v>16</v>
      </c>
      <c r="AK234" s="3"/>
      <c r="AN234" s="47"/>
      <c r="AO234" s="47"/>
      <c r="AP234" s="47"/>
      <c r="AQ234" s="47"/>
      <c r="AR234" s="47"/>
    </row>
    <row r="235" spans="1:44" ht="15.75" hidden="1" outlineLevel="1" thickBot="1" x14ac:dyDescent="0.3">
      <c r="A235" s="86"/>
      <c r="B235" s="49" t="s">
        <v>74</v>
      </c>
      <c r="D235" s="36">
        <f>IF(B233="Round Robin",IFERROR(VLOOKUP(C233,U234:AB238,3,FALSE),0),IF(B233="Elimination",IFERROR(VLOOKUP(C233,M234:T238,3,FALSE),0),IF(B233="Monrad/Compass",IFERROR(VLOOKUP(C233,AC234:AJ239,3,FALSE),0))))</f>
        <v>0</v>
      </c>
      <c r="E235" s="5"/>
      <c r="F235" s="5"/>
      <c r="G235" s="5"/>
      <c r="H235" s="5"/>
      <c r="I235" s="5"/>
      <c r="J235" s="5"/>
      <c r="K235" s="90">
        <f t="shared" ref="K235:K240" si="29">SUM(E235:J235)</f>
        <v>0</v>
      </c>
      <c r="M235" s="3">
        <v>64</v>
      </c>
      <c r="N235" s="47"/>
      <c r="O235" s="47">
        <v>32</v>
      </c>
      <c r="P235" s="47">
        <v>16</v>
      </c>
      <c r="Q235" s="47">
        <v>8</v>
      </c>
      <c r="R235" s="47">
        <v>4</v>
      </c>
      <c r="S235" s="47">
        <v>2</v>
      </c>
      <c r="T235" s="47">
        <v>1</v>
      </c>
      <c r="U235" s="3">
        <v>24</v>
      </c>
      <c r="X235" s="47"/>
      <c r="Y235" s="47"/>
      <c r="Z235" s="47"/>
      <c r="AA235" s="47"/>
      <c r="AB235" s="47"/>
      <c r="AC235" s="3">
        <v>24</v>
      </c>
      <c r="AF235" s="47"/>
      <c r="AG235" s="47"/>
      <c r="AH235" s="47"/>
      <c r="AI235" s="47"/>
      <c r="AJ235" s="47"/>
      <c r="AK235" s="3"/>
      <c r="AN235" s="47"/>
      <c r="AO235" s="47"/>
      <c r="AP235" s="47"/>
      <c r="AQ235" s="47"/>
      <c r="AR235" s="47"/>
    </row>
    <row r="236" spans="1:44" ht="15.75" hidden="1" outlineLevel="1" thickBot="1" x14ac:dyDescent="0.3">
      <c r="A236" s="86"/>
      <c r="D236" s="36">
        <f>IF(B233="Round Robin",IFERROR(VLOOKUP(C233,U234:AB238,4,FALSE),0),IF(B233="Elimination",IFERROR(VLOOKUP(C233,M234:T238,4,FALSE),0),IF(B233="Monrad/Compass",IFERROR(VLOOKUP(C233,AC234:AJ239,4,FALSE),0))))</f>
        <v>0</v>
      </c>
      <c r="E236" s="5"/>
      <c r="F236" s="5"/>
      <c r="G236" s="5"/>
      <c r="H236" s="5"/>
      <c r="I236" s="5"/>
      <c r="J236" s="5"/>
      <c r="K236" s="90">
        <f t="shared" si="29"/>
        <v>0</v>
      </c>
      <c r="M236" s="3">
        <v>32</v>
      </c>
      <c r="N236" s="47"/>
      <c r="O236" s="47"/>
      <c r="P236" s="47">
        <v>16</v>
      </c>
      <c r="Q236" s="47">
        <v>8</v>
      </c>
      <c r="R236" s="47">
        <v>4</v>
      </c>
      <c r="S236" s="47">
        <v>2</v>
      </c>
      <c r="T236" s="47">
        <v>1</v>
      </c>
      <c r="U236" s="3">
        <v>16</v>
      </c>
      <c r="X236" s="47">
        <v>8</v>
      </c>
      <c r="Y236" s="47">
        <v>8</v>
      </c>
      <c r="Z236" s="47">
        <v>8</v>
      </c>
      <c r="AA236" s="47">
        <v>2</v>
      </c>
      <c r="AB236" s="47">
        <v>1</v>
      </c>
      <c r="AC236" s="3">
        <v>16</v>
      </c>
      <c r="AF236" s="47"/>
      <c r="AG236" s="47">
        <v>8</v>
      </c>
      <c r="AH236" s="47">
        <v>8</v>
      </c>
      <c r="AI236" s="47">
        <v>8</v>
      </c>
      <c r="AJ236" s="47">
        <v>8</v>
      </c>
      <c r="AK236" s="3"/>
      <c r="AN236" s="47"/>
      <c r="AO236" s="47"/>
      <c r="AP236" s="47"/>
      <c r="AQ236" s="47"/>
      <c r="AR236" s="47"/>
    </row>
    <row r="237" spans="1:44" ht="15.75" hidden="1" outlineLevel="1" thickBot="1" x14ac:dyDescent="0.3">
      <c r="A237" s="86"/>
      <c r="D237" s="36">
        <f>IF(B233="Round Robin",IFERROR(VLOOKUP(C233,U234:AB238,5,FALSE),0),IF(B233="Elimination",IFERROR(VLOOKUP(C233,M234:T238,5,FALSE),0),IF(B233="Monrad/Compass",IFERROR(VLOOKUP(C233,AC234:AJ239,5,FALSE),0))))</f>
        <v>0</v>
      </c>
      <c r="E237" s="5"/>
      <c r="F237" s="5"/>
      <c r="G237" s="5"/>
      <c r="H237" s="5"/>
      <c r="I237" s="5"/>
      <c r="J237" s="5"/>
      <c r="K237" s="90">
        <f t="shared" si="29"/>
        <v>0</v>
      </c>
      <c r="M237" s="3">
        <v>16</v>
      </c>
      <c r="N237" s="47"/>
      <c r="O237" s="47"/>
      <c r="P237" s="47"/>
      <c r="Q237" s="47">
        <v>8</v>
      </c>
      <c r="R237" s="47">
        <v>4</v>
      </c>
      <c r="S237" s="47">
        <v>2</v>
      </c>
      <c r="T237" s="47">
        <v>1</v>
      </c>
      <c r="U237" s="3">
        <v>8</v>
      </c>
      <c r="X237" s="47"/>
      <c r="Y237" s="47">
        <v>4</v>
      </c>
      <c r="Z237" s="47">
        <v>4</v>
      </c>
      <c r="AA237" s="47">
        <v>4</v>
      </c>
      <c r="AB237" s="47">
        <v>1</v>
      </c>
      <c r="AC237" s="3">
        <v>8</v>
      </c>
      <c r="AF237" s="47"/>
      <c r="AG237" s="47"/>
      <c r="AH237" s="47">
        <v>4</v>
      </c>
      <c r="AI237" s="47">
        <v>4</v>
      </c>
      <c r="AJ237" s="47">
        <v>4</v>
      </c>
      <c r="AK237" s="3"/>
      <c r="AN237" s="47"/>
      <c r="AO237" s="47"/>
      <c r="AP237" s="47"/>
      <c r="AQ237" s="47"/>
      <c r="AR237" s="47"/>
    </row>
    <row r="238" spans="1:44" ht="15.75" hidden="1" outlineLevel="1" thickBot="1" x14ac:dyDescent="0.3">
      <c r="A238" s="86"/>
      <c r="D238" s="36">
        <f>IF(B233="Round Robin",IFERROR(VLOOKUP(C233,U234:AB238,6,FALSE),0),IF(B233="Elimination",IFERROR(VLOOKUP(C233,M234:T238,6,FALSE),0),IF(B233="Monrad/Compass",IFERROR(VLOOKUP(C233,AC234:AJ239,6,FALSE),0))))</f>
        <v>0</v>
      </c>
      <c r="E238" s="5"/>
      <c r="F238" s="5"/>
      <c r="G238" s="5"/>
      <c r="H238" s="5"/>
      <c r="I238" s="5"/>
      <c r="J238" s="5"/>
      <c r="K238" s="90">
        <f t="shared" si="29"/>
        <v>0</v>
      </c>
      <c r="M238" s="3">
        <v>8</v>
      </c>
      <c r="N238" s="47"/>
      <c r="O238" s="47"/>
      <c r="P238" s="47"/>
      <c r="Q238" s="47"/>
      <c r="R238" s="47">
        <v>4</v>
      </c>
      <c r="S238" s="47">
        <v>2</v>
      </c>
      <c r="T238" s="47">
        <v>1</v>
      </c>
      <c r="AC238" s="1">
        <v>0</v>
      </c>
    </row>
    <row r="239" spans="1:44" ht="15.75" hidden="1" outlineLevel="1" thickBot="1" x14ac:dyDescent="0.3">
      <c r="A239" s="86"/>
      <c r="D239" s="36">
        <f>IF(B233="Round Robin",IFERROR(VLOOKUP(C233,U234:AB238,7,FALSE),0),IF(B233="Elimination",IFERROR(VLOOKUP(C233,M234:T238,7,FALSE),0),IF(B233="Monrad/Compass",IFERROR(VLOOKUP(C233,AC234:AJ239,7,FALSE),0))))</f>
        <v>0</v>
      </c>
      <c r="E239" s="5"/>
      <c r="F239" s="5"/>
      <c r="G239" s="5"/>
      <c r="H239" s="5"/>
      <c r="I239" s="5"/>
      <c r="J239" s="5"/>
      <c r="K239" s="90">
        <f t="shared" si="29"/>
        <v>0</v>
      </c>
      <c r="M239" s="1">
        <v>0</v>
      </c>
      <c r="V239" s="1" t="s">
        <v>69</v>
      </c>
      <c r="AD239" s="1" t="s">
        <v>75</v>
      </c>
    </row>
    <row r="240" spans="1:44" ht="15.75" hidden="1" outlineLevel="1" thickBot="1" x14ac:dyDescent="0.3">
      <c r="A240" s="87"/>
      <c r="D240" s="36">
        <f>IF(B233="Round Robin",IFERROR(VLOOKUP(C233,U234:AB238,8,FALSE),0),IF(B233="Elimination",IFERROR(VLOOKUP(C233,M234:T238,8,FALSE),0),IF(B233="Monrad/Compass",IFERROR(VLOOKUP(C233,AC234:AJ239,8,FALSE),0))))</f>
        <v>0</v>
      </c>
      <c r="E240" s="5"/>
      <c r="F240" s="5"/>
      <c r="G240" s="5"/>
      <c r="H240" s="5"/>
      <c r="I240" s="5"/>
      <c r="J240" s="5"/>
      <c r="K240" s="90">
        <f t="shared" si="29"/>
        <v>0</v>
      </c>
      <c r="N240" s="2">
        <v>2</v>
      </c>
      <c r="O240" s="2">
        <v>3</v>
      </c>
      <c r="P240" s="2">
        <v>4</v>
      </c>
      <c r="Q240" s="2">
        <v>5</v>
      </c>
      <c r="R240" s="2">
        <v>6</v>
      </c>
      <c r="S240" s="2">
        <v>7</v>
      </c>
      <c r="T240" s="2">
        <v>8</v>
      </c>
      <c r="V240" s="2">
        <v>2</v>
      </c>
      <c r="W240" s="2">
        <v>3</v>
      </c>
      <c r="X240" s="2">
        <v>4</v>
      </c>
      <c r="Y240" s="2">
        <v>5</v>
      </c>
      <c r="Z240" s="2">
        <v>6</v>
      </c>
      <c r="AA240" s="2">
        <v>7</v>
      </c>
      <c r="AB240" s="2">
        <v>8</v>
      </c>
      <c r="AD240" s="2">
        <v>2</v>
      </c>
      <c r="AE240" s="2">
        <v>3</v>
      </c>
      <c r="AF240" s="2">
        <v>4</v>
      </c>
      <c r="AG240" s="2">
        <v>5</v>
      </c>
      <c r="AH240" s="2">
        <v>6</v>
      </c>
      <c r="AI240" s="2">
        <v>7</v>
      </c>
      <c r="AJ240" s="2">
        <v>8</v>
      </c>
    </row>
    <row r="241" spans="1:36" ht="15.75" collapsed="1" thickBot="1" x14ac:dyDescent="0.3">
      <c r="A241" s="85" t="s">
        <v>76</v>
      </c>
      <c r="B241" s="93" t="s">
        <v>68</v>
      </c>
      <c r="C241" s="94">
        <v>0</v>
      </c>
      <c r="D241" s="88">
        <f>SUM(D242:D247)</f>
        <v>0</v>
      </c>
      <c r="E241" s="89"/>
      <c r="F241" s="89"/>
      <c r="G241" s="89"/>
      <c r="H241" s="89"/>
      <c r="I241" s="89"/>
      <c r="J241" s="89"/>
      <c r="K241" s="90"/>
      <c r="L241" s="89"/>
      <c r="M241" s="3">
        <v>96</v>
      </c>
      <c r="N241" s="47">
        <v>32</v>
      </c>
      <c r="O241" s="47">
        <v>32</v>
      </c>
      <c r="P241" s="47">
        <v>16</v>
      </c>
      <c r="Q241" s="47">
        <v>8</v>
      </c>
      <c r="R241" s="47">
        <v>4</v>
      </c>
      <c r="S241" s="47">
        <v>2</v>
      </c>
      <c r="T241" s="47">
        <v>1</v>
      </c>
      <c r="U241" s="3">
        <v>32</v>
      </c>
      <c r="W241" s="1">
        <v>16</v>
      </c>
      <c r="X241" s="47">
        <v>16</v>
      </c>
      <c r="Y241" s="47">
        <v>16</v>
      </c>
      <c r="Z241" s="47">
        <v>4</v>
      </c>
      <c r="AA241" s="47">
        <v>2</v>
      </c>
      <c r="AB241" s="47">
        <v>1</v>
      </c>
      <c r="AC241" s="3">
        <v>32</v>
      </c>
      <c r="AF241" s="47"/>
      <c r="AG241" s="47"/>
      <c r="AH241" s="47"/>
      <c r="AI241" s="47"/>
      <c r="AJ241" s="47"/>
    </row>
    <row r="242" spans="1:36" ht="15" hidden="1" customHeight="1" outlineLevel="1" x14ac:dyDescent="0.25">
      <c r="A242" s="86" t="s">
        <v>92</v>
      </c>
      <c r="D242" s="36"/>
      <c r="E242" s="54"/>
      <c r="F242" s="54"/>
      <c r="G242" s="54"/>
      <c r="H242" s="54"/>
      <c r="I242" s="54"/>
      <c r="J242" s="54"/>
      <c r="K242" s="90">
        <f t="shared" ref="K242:K247" si="30">SUM(E242:J242)</f>
        <v>0</v>
      </c>
      <c r="M242" s="3">
        <v>24</v>
      </c>
      <c r="N242" s="47"/>
      <c r="O242" s="47"/>
      <c r="P242" s="47">
        <v>8</v>
      </c>
      <c r="Q242" s="47">
        <v>8</v>
      </c>
      <c r="R242" s="47">
        <v>4</v>
      </c>
      <c r="S242" s="47">
        <v>2</v>
      </c>
      <c r="T242" s="47">
        <v>1</v>
      </c>
      <c r="U242" s="3">
        <v>24</v>
      </c>
      <c r="V242" s="1" t="s">
        <v>77</v>
      </c>
      <c r="W242" s="1" t="s">
        <v>77</v>
      </c>
      <c r="X242" s="1" t="s">
        <v>77</v>
      </c>
      <c r="Y242" s="1" t="s">
        <v>77</v>
      </c>
      <c r="Z242" s="1" t="s">
        <v>77</v>
      </c>
      <c r="AA242" s="1" t="s">
        <v>77</v>
      </c>
      <c r="AB242" s="1" t="s">
        <v>77</v>
      </c>
      <c r="AC242" s="3">
        <v>24</v>
      </c>
      <c r="AF242" s="47"/>
      <c r="AG242" s="47"/>
      <c r="AH242" s="47"/>
      <c r="AI242" s="47">
        <v>12</v>
      </c>
      <c r="AJ242" s="47">
        <v>12</v>
      </c>
    </row>
    <row r="243" spans="1:36" ht="15" hidden="1" customHeight="1" outlineLevel="1" x14ac:dyDescent="0.25">
      <c r="A243" s="86"/>
      <c r="D243" s="36">
        <f>IF(B241="Round Robin",IFERROR(VLOOKUP(C241,U241:AB246,4,FALSE),0),IF(B241="Elimination",IFERROR(VLOOKUP(C241,M241:T246,4,FALSE),0),IF(B241="Match Play",IFERROR(VLOOKUP(C241,AC241:AJ246,4,FALSE),0))))</f>
        <v>0</v>
      </c>
      <c r="E243" s="5"/>
      <c r="F243" s="5"/>
      <c r="G243" s="5"/>
      <c r="H243" s="5"/>
      <c r="I243" s="5"/>
      <c r="J243" s="5"/>
      <c r="K243" s="90">
        <f t="shared" si="30"/>
        <v>0</v>
      </c>
      <c r="M243" s="3">
        <v>16</v>
      </c>
      <c r="N243" s="47"/>
      <c r="O243" s="47"/>
      <c r="P243" s="47"/>
      <c r="Q243" s="47">
        <v>8</v>
      </c>
      <c r="R243" s="47">
        <v>4</v>
      </c>
      <c r="S243" s="47">
        <v>2</v>
      </c>
      <c r="T243" s="47">
        <v>1</v>
      </c>
      <c r="U243" s="3">
        <v>16</v>
      </c>
      <c r="X243" s="47">
        <v>8</v>
      </c>
      <c r="Y243" s="47">
        <v>8</v>
      </c>
      <c r="Z243" s="47">
        <v>8</v>
      </c>
      <c r="AA243" s="47">
        <v>2</v>
      </c>
      <c r="AB243" s="47">
        <v>1</v>
      </c>
      <c r="AC243" s="3">
        <v>16</v>
      </c>
      <c r="AF243" s="47"/>
      <c r="AG243" s="47"/>
      <c r="AH243" s="47"/>
      <c r="AI243" s="47">
        <v>8</v>
      </c>
      <c r="AJ243" s="47">
        <v>8</v>
      </c>
    </row>
    <row r="244" spans="1:36" ht="15" hidden="1" customHeight="1" outlineLevel="1" x14ac:dyDescent="0.25">
      <c r="A244" s="86"/>
      <c r="D244" s="36">
        <f>IF(B241="Round Robin",IFERROR(VLOOKUP(C241,U241:AB246,5,FALSE),0),IF(B241="Elimination",IFERROR(VLOOKUP(C241,M241:T246,5,FALSE),0),IF(B241="Match Play",IFERROR(VLOOKUP(C241,AC241:AJ246,5,FALSE),0))))</f>
        <v>0</v>
      </c>
      <c r="E244" s="5"/>
      <c r="F244" s="5"/>
      <c r="G244" s="5"/>
      <c r="H244" s="5"/>
      <c r="I244" s="5"/>
      <c r="J244" s="5"/>
      <c r="K244" s="90">
        <f t="shared" si="30"/>
        <v>0</v>
      </c>
      <c r="M244" s="3">
        <v>8</v>
      </c>
      <c r="N244" s="47"/>
      <c r="O244" s="47"/>
      <c r="P244" s="47"/>
      <c r="Q244" s="47"/>
      <c r="R244" s="47">
        <v>4</v>
      </c>
      <c r="S244" s="47">
        <v>2</v>
      </c>
      <c r="T244" s="47">
        <v>1</v>
      </c>
      <c r="U244" s="3">
        <v>8</v>
      </c>
      <c r="X244" s="47"/>
      <c r="Y244" s="47">
        <v>4</v>
      </c>
      <c r="Z244" s="47">
        <v>4</v>
      </c>
      <c r="AA244" s="47">
        <v>4</v>
      </c>
      <c r="AB244" s="47">
        <v>1</v>
      </c>
      <c r="AC244" s="3">
        <v>8</v>
      </c>
      <c r="AF244" s="47"/>
      <c r="AG244" s="47"/>
      <c r="AH244" s="47"/>
      <c r="AI244" s="47">
        <v>4</v>
      </c>
      <c r="AJ244" s="47">
        <v>4</v>
      </c>
    </row>
    <row r="245" spans="1:36" ht="15" hidden="1" customHeight="1" outlineLevel="1" x14ac:dyDescent="0.25">
      <c r="A245" s="86"/>
      <c r="D245" s="36">
        <f>IF(B241="Round Robin",IFERROR(VLOOKUP(C241,U241:AB246,6,FALSE),0),IF(B241="Elimination",IFERROR(VLOOKUP(C241,M241:T246,6,FALSE),0),IF(B241="Match Play",IFERROR(VLOOKUP(C241,AC241:AJ246,6,FALSE),0))))</f>
        <v>0</v>
      </c>
      <c r="E245" s="5"/>
      <c r="F245" s="5"/>
      <c r="G245" s="5"/>
      <c r="H245" s="5"/>
      <c r="I245" s="5"/>
      <c r="J245" s="5"/>
      <c r="K245" s="90">
        <f t="shared" si="30"/>
        <v>0</v>
      </c>
      <c r="M245" s="3">
        <v>4</v>
      </c>
      <c r="N245" s="47"/>
      <c r="O245" s="47"/>
      <c r="P245" s="47"/>
      <c r="Q245" s="47"/>
      <c r="R245" s="47"/>
      <c r="S245" s="47">
        <v>2</v>
      </c>
      <c r="T245" s="47">
        <v>1</v>
      </c>
      <c r="U245" s="1">
        <v>4</v>
      </c>
      <c r="Z245" s="1">
        <v>2</v>
      </c>
      <c r="AA245" s="1">
        <v>2</v>
      </c>
      <c r="AB245" s="1">
        <v>2</v>
      </c>
      <c r="AC245" s="1">
        <v>0</v>
      </c>
    </row>
    <row r="246" spans="1:36" ht="15" hidden="1" customHeight="1" outlineLevel="1" x14ac:dyDescent="0.25">
      <c r="A246" s="86"/>
      <c r="D246" s="36">
        <f>IF(B241="Round Robin",IFERROR(VLOOKUP(C241,U241:AB246,7,FALSE),0),IF(B241="Elimination",IFERROR(VLOOKUP(C241,M241:T246,7,FALSE),0),IF(B241="Match Play",IFERROR(VLOOKUP(C241,AC241:AJ246,7,FALSE),0))))</f>
        <v>0</v>
      </c>
      <c r="E246" s="5"/>
      <c r="F246" s="5"/>
      <c r="G246" s="5"/>
      <c r="H246" s="5"/>
      <c r="I246" s="5"/>
      <c r="J246" s="5"/>
      <c r="K246" s="90">
        <f t="shared" si="30"/>
        <v>0</v>
      </c>
      <c r="M246" s="1">
        <v>0</v>
      </c>
      <c r="U246" s="1">
        <v>0</v>
      </c>
    </row>
    <row r="247" spans="1:36" ht="15" hidden="1" customHeight="1" outlineLevel="1" thickBot="1" x14ac:dyDescent="0.3">
      <c r="A247" s="87"/>
      <c r="D247" s="36">
        <f>IF(B241="Round Robin",IFERROR(VLOOKUP(C241,U241:AB246,8,FALSE),0),IF(B241="Elimination",IFERROR(VLOOKUP(C241,M241:T246,8,FALSE),0),IF(B241="Match Play",IFERROR(VLOOKUP(C241,AC241:AJ246,8,FALSE),0))))</f>
        <v>0</v>
      </c>
      <c r="E247" s="5"/>
      <c r="F247" s="5"/>
      <c r="G247" s="5"/>
      <c r="H247" s="5"/>
      <c r="I247" s="5"/>
      <c r="J247" s="5"/>
      <c r="K247" s="90">
        <f t="shared" si="30"/>
        <v>0</v>
      </c>
    </row>
    <row r="248" spans="1:36" ht="15.75" collapsed="1" thickBot="1" x14ac:dyDescent="0.3">
      <c r="A248" s="41" t="s">
        <v>93</v>
      </c>
      <c r="B248" s="91" t="s">
        <v>68</v>
      </c>
      <c r="C248" s="92">
        <v>4</v>
      </c>
      <c r="D248" s="35">
        <f>SUM(D250:D255)</f>
        <v>3</v>
      </c>
      <c r="E248" s="11"/>
      <c r="F248" s="11"/>
      <c r="G248" s="11"/>
      <c r="H248" s="11"/>
      <c r="I248" s="11"/>
      <c r="J248" s="11"/>
      <c r="K248" s="12"/>
      <c r="L248" s="11"/>
    </row>
    <row r="249" spans="1:36" ht="15" customHeight="1" outlineLevel="1" x14ac:dyDescent="0.25">
      <c r="A249" s="53"/>
      <c r="B249" s="33"/>
      <c r="D249" s="36"/>
      <c r="E249" s="54"/>
      <c r="F249" s="54"/>
      <c r="G249" s="54"/>
      <c r="H249" s="54"/>
      <c r="I249" s="54"/>
      <c r="J249" s="54"/>
      <c r="K249" s="12"/>
      <c r="V249" s="1" t="s">
        <v>69</v>
      </c>
      <c r="AD249" s="1" t="s">
        <v>70</v>
      </c>
    </row>
    <row r="250" spans="1:36" outlineLevel="1" x14ac:dyDescent="0.25">
      <c r="A250" s="53"/>
      <c r="B250" s="49" t="s">
        <v>163</v>
      </c>
      <c r="D250" s="36">
        <f>IF(B248="Round Robin",IFERROR(VLOOKUP(C248,U251:AB255,3,FALSE),0),IF(B248="Elimination",IFERROR(VLOOKUP(C248,M251:T255,3,FALSE),0),IF(B248="Monrad/Compass",IFERROR(VLOOKUP(C248,AC251:AJ255,3,FALSE),0))))</f>
        <v>0</v>
      </c>
      <c r="E250" s="5"/>
      <c r="F250" s="5"/>
      <c r="G250" s="5"/>
      <c r="H250" s="5"/>
      <c r="I250" s="5"/>
      <c r="J250" s="5"/>
      <c r="K250" s="12">
        <f>SUM(E250:J250)</f>
        <v>0</v>
      </c>
      <c r="N250" s="2">
        <v>2</v>
      </c>
      <c r="O250" s="2">
        <v>3</v>
      </c>
      <c r="P250" s="2">
        <v>4</v>
      </c>
      <c r="Q250" s="2">
        <v>5</v>
      </c>
      <c r="R250" s="2">
        <v>6</v>
      </c>
      <c r="S250" s="2">
        <v>7</v>
      </c>
      <c r="T250" s="2">
        <v>8</v>
      </c>
      <c r="V250" s="2">
        <v>2</v>
      </c>
      <c r="W250" s="2">
        <v>3</v>
      </c>
      <c r="X250" s="2">
        <v>4</v>
      </c>
      <c r="Y250" s="2">
        <v>5</v>
      </c>
      <c r="Z250" s="2">
        <v>6</v>
      </c>
      <c r="AA250" s="2">
        <v>7</v>
      </c>
      <c r="AB250" s="2">
        <v>8</v>
      </c>
      <c r="AD250" s="2">
        <v>2</v>
      </c>
      <c r="AE250" s="2">
        <v>3</v>
      </c>
      <c r="AF250" s="2">
        <v>4</v>
      </c>
      <c r="AG250" s="2">
        <v>5</v>
      </c>
      <c r="AH250" s="2">
        <v>6</v>
      </c>
      <c r="AI250" s="2">
        <v>7</v>
      </c>
      <c r="AJ250" s="2">
        <v>8</v>
      </c>
    </row>
    <row r="251" spans="1:36" outlineLevel="1" x14ac:dyDescent="0.25">
      <c r="A251" s="53"/>
      <c r="B251" s="33"/>
      <c r="D251" s="36">
        <f>IF(B248="Round Robin",IFERROR(VLOOKUP(C248,U251:AB255,4,FALSE),0),IF(B248="Elimination",IFERROR(VLOOKUP(C248,M251:T255,4,FALSE),0),IF(B248="Monrad/Compass",IFERROR(VLOOKUP(C248,AC251:AJ255,4,FALSE),0))))</f>
        <v>0</v>
      </c>
      <c r="E251" s="5"/>
      <c r="F251" s="5"/>
      <c r="G251" s="5"/>
      <c r="H251" s="5"/>
      <c r="I251" s="5"/>
      <c r="J251" s="5"/>
      <c r="K251" s="12">
        <f t="shared" si="0"/>
        <v>0</v>
      </c>
      <c r="M251" s="3">
        <v>64</v>
      </c>
      <c r="O251" s="47">
        <v>32</v>
      </c>
      <c r="P251" s="47">
        <v>16</v>
      </c>
      <c r="Q251" s="47">
        <v>8</v>
      </c>
      <c r="R251" s="47">
        <v>4</v>
      </c>
      <c r="S251" s="47">
        <v>2</v>
      </c>
      <c r="T251" s="47">
        <v>1</v>
      </c>
      <c r="U251" s="3">
        <v>32</v>
      </c>
      <c r="W251" s="1">
        <v>16</v>
      </c>
      <c r="X251" s="47">
        <v>16</v>
      </c>
      <c r="Y251" s="47">
        <v>16</v>
      </c>
      <c r="Z251" s="47">
        <v>4</v>
      </c>
      <c r="AA251" s="47">
        <v>2</v>
      </c>
      <c r="AB251" s="47">
        <v>1</v>
      </c>
      <c r="AC251" s="3">
        <v>32</v>
      </c>
      <c r="AF251" s="47">
        <v>16</v>
      </c>
      <c r="AG251" s="47">
        <v>16</v>
      </c>
      <c r="AH251" s="47">
        <v>16</v>
      </c>
      <c r="AI251" s="47">
        <v>16</v>
      </c>
      <c r="AJ251" s="47">
        <v>16</v>
      </c>
    </row>
    <row r="252" spans="1:36" outlineLevel="1" x14ac:dyDescent="0.25">
      <c r="A252" s="53"/>
      <c r="B252" s="33"/>
      <c r="D252" s="36">
        <f>IF(B248="Round Robin",IFERROR(VLOOKUP(C248,U251:AB255,5,FALSE),0),IF(B248="Elimination",IFERROR(VLOOKUP(C248,M251:T255,5,FALSE),0),IF(B248="Monrad/Compass",IFERROR(VLOOKUP(C248,AC251:AJ255,5,FALSE),0))))</f>
        <v>0</v>
      </c>
      <c r="E252" s="5"/>
      <c r="F252" s="5"/>
      <c r="G252" s="5"/>
      <c r="H252" s="5"/>
      <c r="I252" s="5"/>
      <c r="J252" s="5"/>
      <c r="K252" s="12">
        <f t="shared" si="0"/>
        <v>0</v>
      </c>
      <c r="M252" s="3">
        <v>32</v>
      </c>
      <c r="O252" s="47"/>
      <c r="P252" s="47">
        <v>16</v>
      </c>
      <c r="Q252" s="47">
        <v>8</v>
      </c>
      <c r="R252" s="47">
        <v>4</v>
      </c>
      <c r="S252" s="47">
        <v>2</v>
      </c>
      <c r="T252" s="47">
        <v>1</v>
      </c>
      <c r="U252" s="3">
        <v>24</v>
      </c>
      <c r="X252" s="47"/>
      <c r="Y252" s="47"/>
      <c r="Z252" s="47"/>
      <c r="AA252" s="47"/>
      <c r="AB252" s="47"/>
      <c r="AC252" s="3">
        <v>24</v>
      </c>
      <c r="AF252" s="47"/>
      <c r="AG252" s="47"/>
      <c r="AH252" s="47"/>
      <c r="AI252" s="47"/>
      <c r="AJ252" s="47"/>
    </row>
    <row r="253" spans="1:36" outlineLevel="1" x14ac:dyDescent="0.25">
      <c r="A253" s="53"/>
      <c r="B253" s="33"/>
      <c r="D253" s="36">
        <f>IF(B248="Round Robin",IFERROR(VLOOKUP(C248,U251:AB255,6,FALSE),0),IF(B248="Elimination",IFERROR(VLOOKUP(C248,M251:T255,6,FALSE),0),IF(B248="Monrad/Compass",IFERROR(VLOOKUP(C248,AC251:AJ255,6,FALSE),0))))</f>
        <v>0</v>
      </c>
      <c r="E253" s="5"/>
      <c r="F253" s="5"/>
      <c r="G253" s="5"/>
      <c r="H253" s="5"/>
      <c r="I253" s="5"/>
      <c r="J253" s="5"/>
      <c r="K253" s="12">
        <f t="shared" si="0"/>
        <v>0</v>
      </c>
      <c r="M253" s="3">
        <v>16</v>
      </c>
      <c r="O253" s="47"/>
      <c r="P253" s="47"/>
      <c r="Q253" s="47">
        <v>8</v>
      </c>
      <c r="R253" s="47">
        <v>4</v>
      </c>
      <c r="S253" s="47">
        <v>2</v>
      </c>
      <c r="T253" s="47">
        <v>1</v>
      </c>
      <c r="U253" s="3">
        <v>16</v>
      </c>
      <c r="X253" s="47">
        <v>8</v>
      </c>
      <c r="Y253" s="47">
        <v>8</v>
      </c>
      <c r="Z253" s="47">
        <v>8</v>
      </c>
      <c r="AA253" s="47">
        <v>2</v>
      </c>
      <c r="AB253" s="47">
        <v>1</v>
      </c>
      <c r="AC253" s="3">
        <v>16</v>
      </c>
      <c r="AF253" s="47"/>
      <c r="AG253" s="47">
        <v>8</v>
      </c>
      <c r="AH253" s="47">
        <v>8</v>
      </c>
      <c r="AI253" s="47">
        <v>8</v>
      </c>
      <c r="AJ253" s="47">
        <v>8</v>
      </c>
    </row>
    <row r="254" spans="1:36" outlineLevel="1" x14ac:dyDescent="0.25">
      <c r="A254" s="53"/>
      <c r="B254" s="33"/>
      <c r="D254" s="36">
        <f>IF(B248="Round Robin",IFERROR(VLOOKUP(C248,U251:AB255,7,FALSE),0),IF(B248="Elimination",IFERROR(VLOOKUP(C248,M251:T255,7,FALSE),0),IF(B248="Monrad/Compass",IFERROR(VLOOKUP(C248,AC251:AJ255,7,FALSE),0))))</f>
        <v>2</v>
      </c>
      <c r="E254" s="5">
        <v>2</v>
      </c>
      <c r="F254" s="5"/>
      <c r="G254" s="5"/>
      <c r="H254" s="5"/>
      <c r="I254" s="5"/>
      <c r="J254" s="5"/>
      <c r="K254" s="12">
        <f t="shared" si="0"/>
        <v>2</v>
      </c>
      <c r="M254" s="3">
        <v>8</v>
      </c>
      <c r="O254" s="47"/>
      <c r="P254" s="47"/>
      <c r="Q254" s="47"/>
      <c r="R254" s="47">
        <v>4</v>
      </c>
      <c r="S254" s="47">
        <v>2</v>
      </c>
      <c r="T254" s="47">
        <v>1</v>
      </c>
      <c r="U254" s="3">
        <v>8</v>
      </c>
      <c r="X254" s="47"/>
      <c r="Y254" s="47">
        <v>4</v>
      </c>
      <c r="Z254" s="47">
        <v>4</v>
      </c>
      <c r="AA254" s="47">
        <v>4</v>
      </c>
      <c r="AB254" s="47">
        <v>1</v>
      </c>
      <c r="AC254" s="3">
        <v>8</v>
      </c>
      <c r="AF254" s="47"/>
      <c r="AG254" s="47"/>
      <c r="AH254" s="47">
        <v>4</v>
      </c>
      <c r="AI254" s="47">
        <v>4</v>
      </c>
      <c r="AJ254" s="47">
        <v>4</v>
      </c>
    </row>
    <row r="255" spans="1:36" ht="15.75" outlineLevel="1" thickBot="1" x14ac:dyDescent="0.3">
      <c r="A255" s="55"/>
      <c r="B255" s="34"/>
      <c r="D255" s="36">
        <f>IF(B248="Round Robin",IFERROR(VLOOKUP(C248,U251:AB255,8,FALSE),0),IF(B248="Elimination",IFERROR(VLOOKUP(C248,M251:T255,8,FALSE),0),IF(B248="Monrad/Compass",IFERROR(VLOOKUP(C248,AC251:AJ255,8,FALSE),0))))</f>
        <v>1</v>
      </c>
      <c r="E255" s="5"/>
      <c r="F255" s="5">
        <v>1</v>
      </c>
      <c r="G255" s="5"/>
      <c r="H255" s="5"/>
      <c r="I255" s="5"/>
      <c r="J255" s="5"/>
      <c r="K255" s="12">
        <f t="shared" si="0"/>
        <v>1</v>
      </c>
      <c r="M255" s="1">
        <v>4</v>
      </c>
      <c r="S255" s="1">
        <v>2</v>
      </c>
      <c r="T255" s="1">
        <v>1</v>
      </c>
      <c r="U255" s="1">
        <v>4</v>
      </c>
      <c r="Z255" s="1">
        <v>2</v>
      </c>
      <c r="AA255" s="1">
        <v>2</v>
      </c>
      <c r="AB255" s="1">
        <v>2</v>
      </c>
      <c r="AC255" s="1">
        <v>4</v>
      </c>
      <c r="AD255" s="1" t="s">
        <v>77</v>
      </c>
      <c r="AE255" s="1" t="s">
        <v>77</v>
      </c>
      <c r="AF255" s="1" t="s">
        <v>77</v>
      </c>
      <c r="AG255" s="1" t="s">
        <v>77</v>
      </c>
      <c r="AH255" s="1" t="s">
        <v>77</v>
      </c>
      <c r="AI255" s="1" t="s">
        <v>77</v>
      </c>
      <c r="AJ255" s="1" t="s">
        <v>77</v>
      </c>
    </row>
    <row r="256" spans="1:36" ht="15.75" thickBot="1" x14ac:dyDescent="0.3">
      <c r="A256" s="105" t="s">
        <v>95</v>
      </c>
      <c r="B256" s="108" t="s">
        <v>68</v>
      </c>
      <c r="C256" s="109">
        <v>4</v>
      </c>
      <c r="D256" s="110">
        <f>SUM(D258:D263)</f>
        <v>3</v>
      </c>
      <c r="E256" s="111"/>
      <c r="F256" s="111"/>
      <c r="G256" s="111"/>
      <c r="H256" s="111"/>
      <c r="I256" s="111"/>
      <c r="J256" s="111"/>
      <c r="K256" s="112"/>
      <c r="L256" s="111"/>
      <c r="M256" s="1">
        <v>0</v>
      </c>
    </row>
    <row r="257" spans="1:36" ht="15" customHeight="1" outlineLevel="1" x14ac:dyDescent="0.25">
      <c r="A257" s="106"/>
      <c r="B257" s="33"/>
      <c r="D257" s="36"/>
      <c r="E257" s="54"/>
      <c r="F257" s="54"/>
      <c r="G257" s="54"/>
      <c r="H257" s="54"/>
      <c r="I257" s="54"/>
      <c r="J257" s="54"/>
      <c r="K257" s="112"/>
      <c r="V257" s="1" t="s">
        <v>69</v>
      </c>
      <c r="AD257" s="1" t="s">
        <v>70</v>
      </c>
    </row>
    <row r="258" spans="1:36" outlineLevel="1" x14ac:dyDescent="0.25">
      <c r="A258" s="106"/>
      <c r="B258" s="49" t="s">
        <v>164</v>
      </c>
      <c r="D258" s="36">
        <f>IF(B256="Round Robin",IFERROR(VLOOKUP(C256,U259:AB263,3,FALSE),0),IF(B256="Elimination",IFERROR(VLOOKUP(C256,M259:T263,3,FALSE),0),IF(B256="Monrad/Compass",IFERROR(VLOOKUP(C256,AC259:AJ263,3,FALSE),0))))</f>
        <v>0</v>
      </c>
      <c r="E258" s="5"/>
      <c r="F258" s="5"/>
      <c r="G258" s="5"/>
      <c r="H258" s="5"/>
      <c r="I258" s="5"/>
      <c r="J258" s="5"/>
      <c r="K258" s="112">
        <f>SUM(E258:J258)</f>
        <v>0</v>
      </c>
      <c r="N258" s="2">
        <v>2</v>
      </c>
      <c r="O258" s="2">
        <v>3</v>
      </c>
      <c r="P258" s="2">
        <v>4</v>
      </c>
      <c r="Q258" s="2">
        <v>5</v>
      </c>
      <c r="R258" s="2">
        <v>6</v>
      </c>
      <c r="S258" s="2">
        <v>7</v>
      </c>
      <c r="T258" s="2">
        <v>8</v>
      </c>
      <c r="V258" s="2">
        <v>2</v>
      </c>
      <c r="W258" s="2">
        <v>3</v>
      </c>
      <c r="X258" s="2">
        <v>4</v>
      </c>
      <c r="Y258" s="2">
        <v>5</v>
      </c>
      <c r="Z258" s="2">
        <v>6</v>
      </c>
      <c r="AA258" s="2">
        <v>7</v>
      </c>
      <c r="AB258" s="2">
        <v>8</v>
      </c>
      <c r="AD258" s="2">
        <v>2</v>
      </c>
      <c r="AE258" s="2">
        <v>3</v>
      </c>
      <c r="AF258" s="2">
        <v>4</v>
      </c>
      <c r="AG258" s="2">
        <v>5</v>
      </c>
      <c r="AH258" s="2">
        <v>6</v>
      </c>
      <c r="AI258" s="2">
        <v>7</v>
      </c>
      <c r="AJ258" s="2">
        <v>8</v>
      </c>
    </row>
    <row r="259" spans="1:36" outlineLevel="1" x14ac:dyDescent="0.25">
      <c r="A259" s="106"/>
      <c r="B259" s="33"/>
      <c r="D259" s="36">
        <f>IF(B256="Round Robin",IFERROR(VLOOKUP(C256,U259:AB263,4,FALSE),0),IF(B256="Elimination",IFERROR(VLOOKUP(C256,M259:T263,4,FALSE),0),IF(B256="Monrad/Compass",IFERROR(VLOOKUP(C256,AC259:AJ263,4,FALSE),0))))</f>
        <v>0</v>
      </c>
      <c r="E259" s="5"/>
      <c r="F259" s="5"/>
      <c r="G259" s="5"/>
      <c r="H259" s="5"/>
      <c r="I259" s="5"/>
      <c r="J259" s="5"/>
      <c r="K259" s="112">
        <f t="shared" ref="K259:K263" si="31">SUM(E259:J259)</f>
        <v>0</v>
      </c>
      <c r="M259" s="3">
        <v>64</v>
      </c>
      <c r="O259" s="47">
        <v>32</v>
      </c>
      <c r="P259" s="47">
        <v>16</v>
      </c>
      <c r="Q259" s="47">
        <v>8</v>
      </c>
      <c r="R259" s="47">
        <v>4</v>
      </c>
      <c r="S259" s="47">
        <v>2</v>
      </c>
      <c r="T259" s="47">
        <v>1</v>
      </c>
      <c r="U259" s="3">
        <v>32</v>
      </c>
      <c r="W259" s="1">
        <v>16</v>
      </c>
      <c r="X259" s="47">
        <v>16</v>
      </c>
      <c r="Y259" s="47">
        <v>16</v>
      </c>
      <c r="Z259" s="47">
        <v>4</v>
      </c>
      <c r="AA259" s="47">
        <v>2</v>
      </c>
      <c r="AB259" s="47">
        <v>1</v>
      </c>
      <c r="AC259" s="3">
        <v>32</v>
      </c>
      <c r="AF259" s="47">
        <v>16</v>
      </c>
      <c r="AG259" s="47">
        <v>16</v>
      </c>
      <c r="AH259" s="47">
        <v>16</v>
      </c>
      <c r="AI259" s="47">
        <v>16</v>
      </c>
      <c r="AJ259" s="47">
        <v>16</v>
      </c>
    </row>
    <row r="260" spans="1:36" outlineLevel="1" x14ac:dyDescent="0.25">
      <c r="A260" s="106"/>
      <c r="B260" s="33"/>
      <c r="D260" s="36">
        <f>IF(B256="Round Robin",IFERROR(VLOOKUP(C256,U259:AB263,5,FALSE),0),IF(B256="Elimination",IFERROR(VLOOKUP(C256,M259:T263,5,FALSE),0),IF(B256="Monrad/Compass",IFERROR(VLOOKUP(C256,AC259:AJ263,5,FALSE),0))))</f>
        <v>0</v>
      </c>
      <c r="E260" s="5"/>
      <c r="F260" s="5"/>
      <c r="G260" s="5"/>
      <c r="H260" s="5"/>
      <c r="I260" s="5"/>
      <c r="J260" s="5"/>
      <c r="K260" s="112">
        <f t="shared" si="31"/>
        <v>0</v>
      </c>
      <c r="M260" s="3">
        <v>32</v>
      </c>
      <c r="O260" s="47"/>
      <c r="P260" s="47">
        <v>16</v>
      </c>
      <c r="Q260" s="47">
        <v>8</v>
      </c>
      <c r="R260" s="47">
        <v>4</v>
      </c>
      <c r="S260" s="47">
        <v>2</v>
      </c>
      <c r="T260" s="47">
        <v>1</v>
      </c>
      <c r="U260" s="3">
        <v>24</v>
      </c>
      <c r="X260" s="47"/>
      <c r="Y260" s="47"/>
      <c r="Z260" s="47"/>
      <c r="AA260" s="47"/>
      <c r="AB260" s="47"/>
      <c r="AC260" s="3">
        <v>24</v>
      </c>
      <c r="AF260" s="47"/>
      <c r="AG260" s="47"/>
      <c r="AH260" s="47"/>
      <c r="AI260" s="47"/>
      <c r="AJ260" s="47"/>
    </row>
    <row r="261" spans="1:36" outlineLevel="1" x14ac:dyDescent="0.25">
      <c r="A261" s="106"/>
      <c r="B261" s="33"/>
      <c r="D261" s="36">
        <f>IF(B256="Round Robin",IFERROR(VLOOKUP(C256,U259:AB263,6,FALSE),0),IF(B256="Elimination",IFERROR(VLOOKUP(C256,M259:T263,6,FALSE),0),IF(B256="Monrad/Compass",IFERROR(VLOOKUP(C256,AC259:AJ263,6,FALSE),0))))</f>
        <v>0</v>
      </c>
      <c r="E261" s="5"/>
      <c r="F261" s="5"/>
      <c r="G261" s="5"/>
      <c r="H261" s="5"/>
      <c r="I261" s="5"/>
      <c r="J261" s="5"/>
      <c r="K261" s="112">
        <f t="shared" si="31"/>
        <v>0</v>
      </c>
      <c r="M261" s="3">
        <v>16</v>
      </c>
      <c r="O261" s="47"/>
      <c r="P261" s="47"/>
      <c r="Q261" s="47">
        <v>8</v>
      </c>
      <c r="R261" s="47">
        <v>4</v>
      </c>
      <c r="S261" s="47">
        <v>2</v>
      </c>
      <c r="T261" s="47">
        <v>1</v>
      </c>
      <c r="U261" s="3">
        <v>16</v>
      </c>
      <c r="X261" s="47">
        <v>8</v>
      </c>
      <c r="Y261" s="47">
        <v>8</v>
      </c>
      <c r="Z261" s="47">
        <v>8</v>
      </c>
      <c r="AA261" s="47">
        <v>2</v>
      </c>
      <c r="AB261" s="47">
        <v>1</v>
      </c>
      <c r="AC261" s="3">
        <v>16</v>
      </c>
      <c r="AF261" s="47"/>
      <c r="AG261" s="47">
        <v>8</v>
      </c>
      <c r="AH261" s="47">
        <v>8</v>
      </c>
      <c r="AI261" s="47">
        <v>8</v>
      </c>
      <c r="AJ261" s="47">
        <v>8</v>
      </c>
    </row>
    <row r="262" spans="1:36" outlineLevel="1" x14ac:dyDescent="0.25">
      <c r="A262" s="106"/>
      <c r="B262" s="33"/>
      <c r="D262" s="36">
        <f>IF(B256="Round Robin",IFERROR(VLOOKUP(C256,U259:AB263,7,FALSE),0),IF(B256="Elimination",IFERROR(VLOOKUP(C256,M259:T263,7,FALSE),0),IF(B256="Monrad/Compass",IFERROR(VLOOKUP(C256,AC259:AJ263,7,FALSE),0))))</f>
        <v>2</v>
      </c>
      <c r="E262" s="5">
        <v>2</v>
      </c>
      <c r="F262" s="5"/>
      <c r="G262" s="5"/>
      <c r="H262" s="5"/>
      <c r="I262" s="5"/>
      <c r="J262" s="5"/>
      <c r="K262" s="112">
        <f t="shared" si="31"/>
        <v>2</v>
      </c>
      <c r="M262" s="3">
        <v>8</v>
      </c>
      <c r="O262" s="47"/>
      <c r="P262" s="47"/>
      <c r="Q262" s="47"/>
      <c r="R262" s="47">
        <v>4</v>
      </c>
      <c r="S262" s="47">
        <v>2</v>
      </c>
      <c r="T262" s="47">
        <v>1</v>
      </c>
      <c r="U262" s="3">
        <v>8</v>
      </c>
      <c r="X262" s="47"/>
      <c r="Y262" s="47">
        <v>4</v>
      </c>
      <c r="Z262" s="47">
        <v>4</v>
      </c>
      <c r="AA262" s="47">
        <v>4</v>
      </c>
      <c r="AB262" s="47">
        <v>1</v>
      </c>
      <c r="AC262" s="3">
        <v>8</v>
      </c>
      <c r="AF262" s="47"/>
      <c r="AG262" s="47"/>
      <c r="AH262" s="47">
        <v>4</v>
      </c>
      <c r="AI262" s="47">
        <v>4</v>
      </c>
      <c r="AJ262" s="47">
        <v>4</v>
      </c>
    </row>
    <row r="263" spans="1:36" ht="15.75" outlineLevel="1" thickBot="1" x14ac:dyDescent="0.3">
      <c r="A263" s="107"/>
      <c r="B263" s="34"/>
      <c r="D263" s="36">
        <f>IF(B256="Round Robin",IFERROR(VLOOKUP(C256,U259:AB263,8,FALSE),0),IF(B256="Elimination",IFERROR(VLOOKUP(C256,M259:T263,8,FALSE),0),IF(B256="Monrad/Compass",IFERROR(VLOOKUP(C256,AC259:AJ263,8,FALSE),0))))</f>
        <v>1</v>
      </c>
      <c r="E263" s="5"/>
      <c r="F263" s="5">
        <v>1</v>
      </c>
      <c r="G263" s="5"/>
      <c r="H263" s="5"/>
      <c r="I263" s="5"/>
      <c r="J263" s="5"/>
      <c r="K263" s="112">
        <f t="shared" si="31"/>
        <v>1</v>
      </c>
      <c r="M263" s="1">
        <v>4</v>
      </c>
      <c r="S263" s="1">
        <v>2</v>
      </c>
      <c r="T263" s="1">
        <v>1</v>
      </c>
      <c r="U263" s="1">
        <v>4</v>
      </c>
      <c r="Z263" s="1">
        <v>2</v>
      </c>
      <c r="AA263" s="1">
        <v>2</v>
      </c>
      <c r="AB263" s="1">
        <v>2</v>
      </c>
      <c r="AC263" s="1">
        <v>4</v>
      </c>
      <c r="AD263" s="1" t="s">
        <v>77</v>
      </c>
      <c r="AE263" s="1" t="s">
        <v>77</v>
      </c>
      <c r="AF263" s="1" t="s">
        <v>77</v>
      </c>
      <c r="AG263" s="1" t="s">
        <v>77</v>
      </c>
      <c r="AH263" s="1" t="s">
        <v>77</v>
      </c>
      <c r="AI263" s="1" t="s">
        <v>77</v>
      </c>
      <c r="AJ263" s="1" t="s">
        <v>77</v>
      </c>
    </row>
    <row r="264" spans="1:36" ht="15.75" thickBot="1" x14ac:dyDescent="0.3">
      <c r="A264" s="104" t="s">
        <v>96</v>
      </c>
      <c r="B264" s="95" t="s">
        <v>68</v>
      </c>
      <c r="C264" s="96">
        <v>0</v>
      </c>
      <c r="D264" s="39">
        <f>SUM(D266:D271)</f>
        <v>0</v>
      </c>
      <c r="E264" s="84"/>
      <c r="F264" s="84"/>
      <c r="G264" s="84"/>
      <c r="H264" s="84"/>
      <c r="I264" s="84"/>
      <c r="J264" s="84"/>
      <c r="K264" s="40"/>
      <c r="L264" s="84"/>
    </row>
    <row r="265" spans="1:36" ht="15" hidden="1" customHeight="1" outlineLevel="1" x14ac:dyDescent="0.25">
      <c r="A265" s="82"/>
      <c r="B265" s="33"/>
      <c r="D265" s="36"/>
      <c r="E265" s="54"/>
      <c r="F265" s="54"/>
      <c r="G265" s="54"/>
      <c r="H265" s="54"/>
      <c r="I265" s="54"/>
      <c r="J265" s="54"/>
      <c r="K265" s="40"/>
      <c r="V265" s="1" t="s">
        <v>69</v>
      </c>
      <c r="AD265" s="1" t="s">
        <v>70</v>
      </c>
    </row>
    <row r="266" spans="1:36" hidden="1" outlineLevel="1" x14ac:dyDescent="0.25">
      <c r="A266" s="82"/>
      <c r="B266" s="49" t="s">
        <v>165</v>
      </c>
      <c r="D266" s="36">
        <f>IF(B264="Round Robin",IFERROR(VLOOKUP(C264,U267:AB271,3,FALSE),0),IF(B264="Elimination",IFERROR(VLOOKUP(C264,M267:T271,3,FALSE),0),IF(B264="Monrad/Compass",IFERROR(VLOOKUP(C264,AC267:AJ271,3,FALSE),0))))</f>
        <v>0</v>
      </c>
      <c r="E266" s="5"/>
      <c r="F266" s="5"/>
      <c r="G266" s="5"/>
      <c r="H266" s="5"/>
      <c r="I266" s="5"/>
      <c r="J266" s="5"/>
      <c r="K266" s="40">
        <f>SUM(E266:J266)</f>
        <v>0</v>
      </c>
      <c r="N266" s="2">
        <v>2</v>
      </c>
      <c r="O266" s="2">
        <v>3</v>
      </c>
      <c r="P266" s="2">
        <v>4</v>
      </c>
      <c r="Q266" s="2">
        <v>5</v>
      </c>
      <c r="R266" s="2">
        <v>6</v>
      </c>
      <c r="S266" s="2">
        <v>7</v>
      </c>
      <c r="T266" s="2">
        <v>8</v>
      </c>
      <c r="V266" s="2">
        <v>2</v>
      </c>
      <c r="W266" s="2">
        <v>3</v>
      </c>
      <c r="X266" s="2">
        <v>4</v>
      </c>
      <c r="Y266" s="2">
        <v>5</v>
      </c>
      <c r="Z266" s="2">
        <v>6</v>
      </c>
      <c r="AA266" s="2">
        <v>7</v>
      </c>
      <c r="AB266" s="2">
        <v>8</v>
      </c>
      <c r="AD266" s="2">
        <v>2</v>
      </c>
      <c r="AE266" s="2">
        <v>3</v>
      </c>
      <c r="AF266" s="2">
        <v>4</v>
      </c>
      <c r="AG266" s="2">
        <v>5</v>
      </c>
      <c r="AH266" s="2">
        <v>6</v>
      </c>
      <c r="AI266" s="2">
        <v>7</v>
      </c>
      <c r="AJ266" s="2">
        <v>8</v>
      </c>
    </row>
    <row r="267" spans="1:36" hidden="1" outlineLevel="1" x14ac:dyDescent="0.25">
      <c r="A267" s="82"/>
      <c r="B267" s="33"/>
      <c r="D267" s="36">
        <f>IF(B264="Round Robin",IFERROR(VLOOKUP(C264,U267:AB271,4,FALSE),0),IF(B264="Elimination",IFERROR(VLOOKUP(C264,M267:T271,4,FALSE),0),IF(B264="Monrad/Compass",IFERROR(VLOOKUP(C264,AC267:AJ271,4,FALSE),0))))</f>
        <v>0</v>
      </c>
      <c r="E267" s="5"/>
      <c r="F267" s="5"/>
      <c r="G267" s="5"/>
      <c r="H267" s="5"/>
      <c r="I267" s="5"/>
      <c r="J267" s="5"/>
      <c r="K267" s="40">
        <f t="shared" ref="K267:K271" si="32">SUM(E267:J267)</f>
        <v>0</v>
      </c>
      <c r="M267" s="3">
        <v>64</v>
      </c>
      <c r="O267" s="47">
        <v>32</v>
      </c>
      <c r="P267" s="47">
        <v>16</v>
      </c>
      <c r="Q267" s="47">
        <v>8</v>
      </c>
      <c r="R267" s="47">
        <v>4</v>
      </c>
      <c r="S267" s="47">
        <v>2</v>
      </c>
      <c r="T267" s="47">
        <v>1</v>
      </c>
      <c r="U267" s="3">
        <v>32</v>
      </c>
      <c r="W267" s="1">
        <v>16</v>
      </c>
      <c r="X267" s="47">
        <v>16</v>
      </c>
      <c r="Y267" s="47">
        <v>16</v>
      </c>
      <c r="Z267" s="47">
        <v>4</v>
      </c>
      <c r="AA267" s="47">
        <v>2</v>
      </c>
      <c r="AB267" s="47">
        <v>1</v>
      </c>
      <c r="AC267" s="3">
        <v>32</v>
      </c>
      <c r="AF267" s="47">
        <v>16</v>
      </c>
      <c r="AG267" s="47">
        <v>16</v>
      </c>
      <c r="AH267" s="47">
        <v>16</v>
      </c>
      <c r="AI267" s="47">
        <v>16</v>
      </c>
      <c r="AJ267" s="47">
        <v>16</v>
      </c>
    </row>
    <row r="268" spans="1:36" hidden="1" outlineLevel="1" x14ac:dyDescent="0.25">
      <c r="A268" s="82"/>
      <c r="B268" s="33"/>
      <c r="D268" s="36">
        <f>IF(B264="Round Robin",IFERROR(VLOOKUP(C264,U267:AB271,5,FALSE),0),IF(B264="Elimination",IFERROR(VLOOKUP(C264,M267:T271,5,FALSE),0),IF(B264="Monrad/Compass",IFERROR(VLOOKUP(C264,AC267:AJ271,5,FALSE),0))))</f>
        <v>0</v>
      </c>
      <c r="E268" s="5"/>
      <c r="F268" s="5"/>
      <c r="G268" s="5"/>
      <c r="H268" s="5"/>
      <c r="I268" s="5"/>
      <c r="J268" s="5"/>
      <c r="K268" s="40">
        <f t="shared" si="32"/>
        <v>0</v>
      </c>
      <c r="M268" s="3">
        <v>32</v>
      </c>
      <c r="O268" s="47"/>
      <c r="P268" s="47">
        <v>16</v>
      </c>
      <c r="Q268" s="47">
        <v>8</v>
      </c>
      <c r="R268" s="47">
        <v>4</v>
      </c>
      <c r="S268" s="47">
        <v>2</v>
      </c>
      <c r="T268" s="47">
        <v>1</v>
      </c>
      <c r="U268" s="3">
        <v>24</v>
      </c>
      <c r="X268" s="47"/>
      <c r="Y268" s="47"/>
      <c r="Z268" s="47"/>
      <c r="AA268" s="47"/>
      <c r="AB268" s="47"/>
      <c r="AC268" s="3">
        <v>24</v>
      </c>
      <c r="AF268" s="47"/>
      <c r="AG268" s="47"/>
      <c r="AH268" s="47"/>
      <c r="AI268" s="47"/>
      <c r="AJ268" s="47"/>
    </row>
    <row r="269" spans="1:36" hidden="1" outlineLevel="1" x14ac:dyDescent="0.25">
      <c r="A269" s="82"/>
      <c r="B269" s="33"/>
      <c r="D269" s="36">
        <f>IF(B264="Round Robin",IFERROR(VLOOKUP(C264,U267:AB271,6,FALSE),0),IF(B264="Elimination",IFERROR(VLOOKUP(C264,M267:T271,6,FALSE),0),IF(B264="Monrad/Compass",IFERROR(VLOOKUP(C264,AC267:AJ271,6,FALSE),0))))</f>
        <v>0</v>
      </c>
      <c r="E269" s="5"/>
      <c r="F269" s="5"/>
      <c r="G269" s="5"/>
      <c r="H269" s="5"/>
      <c r="I269" s="5"/>
      <c r="J269" s="5"/>
      <c r="K269" s="40">
        <f t="shared" si="32"/>
        <v>0</v>
      </c>
      <c r="M269" s="3">
        <v>16</v>
      </c>
      <c r="O269" s="47"/>
      <c r="P269" s="47"/>
      <c r="Q269" s="47">
        <v>8</v>
      </c>
      <c r="R269" s="47">
        <v>4</v>
      </c>
      <c r="S269" s="47">
        <v>2</v>
      </c>
      <c r="T269" s="47">
        <v>1</v>
      </c>
      <c r="U269" s="3">
        <v>16</v>
      </c>
      <c r="X269" s="47">
        <v>8</v>
      </c>
      <c r="Y269" s="47">
        <v>8</v>
      </c>
      <c r="Z269" s="47">
        <v>8</v>
      </c>
      <c r="AA269" s="47">
        <v>2</v>
      </c>
      <c r="AB269" s="47">
        <v>1</v>
      </c>
      <c r="AC269" s="3">
        <v>16</v>
      </c>
      <c r="AF269" s="47"/>
      <c r="AG269" s="47">
        <v>8</v>
      </c>
      <c r="AH269" s="47">
        <v>8</v>
      </c>
      <c r="AI269" s="47">
        <v>8</v>
      </c>
      <c r="AJ269" s="47">
        <v>8</v>
      </c>
    </row>
    <row r="270" spans="1:36" hidden="1" outlineLevel="1" x14ac:dyDescent="0.25">
      <c r="A270" s="82"/>
      <c r="B270" s="33"/>
      <c r="D270" s="36">
        <f>IF(B264="Round Robin",IFERROR(VLOOKUP(C264,U267:AB271,7,FALSE),0),IF(B264="Elimination",IFERROR(VLOOKUP(C264,M267:T271,7,FALSE),0),IF(B264="Monrad/Compass",IFERROR(VLOOKUP(C264,AC267:AJ271,7,FALSE),0))))</f>
        <v>0</v>
      </c>
      <c r="E270" s="5"/>
      <c r="F270" s="5"/>
      <c r="G270" s="5"/>
      <c r="H270" s="5"/>
      <c r="I270" s="5"/>
      <c r="J270" s="5"/>
      <c r="K270" s="40">
        <f t="shared" si="32"/>
        <v>0</v>
      </c>
      <c r="M270" s="3">
        <v>8</v>
      </c>
      <c r="O270" s="47"/>
      <c r="P270" s="47"/>
      <c r="Q270" s="47"/>
      <c r="R270" s="47">
        <v>4</v>
      </c>
      <c r="S270" s="47">
        <v>2</v>
      </c>
      <c r="T270" s="47">
        <v>1</v>
      </c>
      <c r="U270" s="3">
        <v>8</v>
      </c>
      <c r="X270" s="47"/>
      <c r="Y270" s="47">
        <v>4</v>
      </c>
      <c r="Z270" s="47">
        <v>4</v>
      </c>
      <c r="AA270" s="47">
        <v>4</v>
      </c>
      <c r="AB270" s="47">
        <v>1</v>
      </c>
      <c r="AC270" s="3">
        <v>8</v>
      </c>
      <c r="AF270" s="47"/>
      <c r="AG270" s="47"/>
      <c r="AH270" s="47">
        <v>4</v>
      </c>
      <c r="AI270" s="47">
        <v>4</v>
      </c>
      <c r="AJ270" s="47">
        <v>4</v>
      </c>
    </row>
    <row r="271" spans="1:36" ht="15.75" hidden="1" outlineLevel="1" thickBot="1" x14ac:dyDescent="0.3">
      <c r="A271" s="83"/>
      <c r="B271" s="34"/>
      <c r="D271" s="36">
        <f>IF(B264="Round Robin",IFERROR(VLOOKUP(C264,U267:AB271,8,FALSE),0),IF(B264="Elimination",IFERROR(VLOOKUP(C264,M267:T271,8,FALSE),0),IF(B264="Monrad/Compass",IFERROR(VLOOKUP(C264,AC267:AJ271,8,FALSE),0))))</f>
        <v>0</v>
      </c>
      <c r="E271" s="5"/>
      <c r="F271" s="5"/>
      <c r="G271" s="5"/>
      <c r="H271" s="5"/>
      <c r="I271" s="5"/>
      <c r="J271" s="5"/>
      <c r="K271" s="40">
        <f t="shared" si="32"/>
        <v>0</v>
      </c>
      <c r="M271" s="1">
        <v>4</v>
      </c>
      <c r="S271" s="1">
        <v>2</v>
      </c>
      <c r="T271" s="1">
        <v>1</v>
      </c>
      <c r="U271" s="1">
        <v>4</v>
      </c>
      <c r="Z271" s="1">
        <v>2</v>
      </c>
      <c r="AA271" s="1">
        <v>2</v>
      </c>
      <c r="AB271" s="1">
        <v>2</v>
      </c>
      <c r="AC271" s="1">
        <v>4</v>
      </c>
      <c r="AD271" s="1" t="s">
        <v>77</v>
      </c>
      <c r="AE271" s="1" t="s">
        <v>77</v>
      </c>
      <c r="AF271" s="1" t="s">
        <v>77</v>
      </c>
      <c r="AG271" s="1" t="s">
        <v>77</v>
      </c>
      <c r="AH271" s="1" t="s">
        <v>77</v>
      </c>
      <c r="AI271" s="1" t="s">
        <v>77</v>
      </c>
      <c r="AJ271" s="1" t="s">
        <v>77</v>
      </c>
    </row>
    <row r="272" spans="1:36" ht="15.75" collapsed="1" thickBot="1" x14ac:dyDescent="0.3">
      <c r="A272" s="113" t="s">
        <v>97</v>
      </c>
      <c r="B272" s="116" t="s">
        <v>68</v>
      </c>
      <c r="C272" s="117">
        <v>0</v>
      </c>
      <c r="D272" s="118">
        <f>SUM(D274:D279)</f>
        <v>0</v>
      </c>
      <c r="E272" s="119"/>
      <c r="F272" s="119"/>
      <c r="G272" s="119"/>
      <c r="H272" s="119"/>
      <c r="I272" s="119"/>
      <c r="J272" s="119"/>
      <c r="K272" s="120"/>
      <c r="L272" s="119"/>
    </row>
    <row r="273" spans="1:36" ht="15" hidden="1" customHeight="1" outlineLevel="1" x14ac:dyDescent="0.25">
      <c r="A273" s="114"/>
      <c r="B273" s="33"/>
      <c r="D273" s="36"/>
      <c r="E273" s="54"/>
      <c r="F273" s="54"/>
      <c r="G273" s="54"/>
      <c r="H273" s="54"/>
      <c r="I273" s="54"/>
      <c r="J273" s="54"/>
      <c r="K273" s="120"/>
      <c r="V273" s="1" t="s">
        <v>69</v>
      </c>
      <c r="AD273" s="1" t="s">
        <v>70</v>
      </c>
    </row>
    <row r="274" spans="1:36" hidden="1" outlineLevel="1" x14ac:dyDescent="0.25">
      <c r="A274" s="114"/>
      <c r="B274" s="49" t="s">
        <v>166</v>
      </c>
      <c r="D274" s="36">
        <f>IF(B272="Round Robin",IFERROR(VLOOKUP(C272,U275:AB279,3,FALSE),0),IF(B272="Elimination",IFERROR(VLOOKUP(C272,M275:T279,3,FALSE),0),IF(B272="Monrad/Compass",IFERROR(VLOOKUP(C272,AC275:AJ279,3,FALSE),0))))</f>
        <v>0</v>
      </c>
      <c r="E274" s="5"/>
      <c r="F274" s="5"/>
      <c r="G274" s="5"/>
      <c r="H274" s="5"/>
      <c r="I274" s="5"/>
      <c r="J274" s="5"/>
      <c r="K274" s="120">
        <f>SUM(E274:J274)</f>
        <v>0</v>
      </c>
      <c r="N274" s="2">
        <v>2</v>
      </c>
      <c r="O274" s="2">
        <v>3</v>
      </c>
      <c r="P274" s="2">
        <v>4</v>
      </c>
      <c r="Q274" s="2">
        <v>5</v>
      </c>
      <c r="R274" s="2">
        <v>6</v>
      </c>
      <c r="S274" s="2">
        <v>7</v>
      </c>
      <c r="T274" s="2">
        <v>8</v>
      </c>
      <c r="V274" s="2">
        <v>2</v>
      </c>
      <c r="W274" s="2">
        <v>3</v>
      </c>
      <c r="X274" s="2">
        <v>4</v>
      </c>
      <c r="Y274" s="2">
        <v>5</v>
      </c>
      <c r="Z274" s="2">
        <v>6</v>
      </c>
      <c r="AA274" s="2">
        <v>7</v>
      </c>
      <c r="AB274" s="2">
        <v>8</v>
      </c>
      <c r="AD274" s="2">
        <v>2</v>
      </c>
      <c r="AE274" s="2">
        <v>3</v>
      </c>
      <c r="AF274" s="2">
        <v>4</v>
      </c>
      <c r="AG274" s="2">
        <v>5</v>
      </c>
      <c r="AH274" s="2">
        <v>6</v>
      </c>
      <c r="AI274" s="2">
        <v>7</v>
      </c>
      <c r="AJ274" s="2">
        <v>8</v>
      </c>
    </row>
    <row r="275" spans="1:36" hidden="1" outlineLevel="1" x14ac:dyDescent="0.25">
      <c r="A275" s="114"/>
      <c r="B275" s="33"/>
      <c r="D275" s="36">
        <f>IF(B272="Round Robin",IFERROR(VLOOKUP(C272,U275:AB279,4,FALSE),0),IF(B272="Elimination",IFERROR(VLOOKUP(C272,M275:T279,4,FALSE),0),IF(B272="Monrad/Compass",IFERROR(VLOOKUP(C272,AC275:AJ279,4,FALSE),0))))</f>
        <v>0</v>
      </c>
      <c r="E275" s="5"/>
      <c r="F275" s="5"/>
      <c r="G275" s="5"/>
      <c r="H275" s="5"/>
      <c r="I275" s="5"/>
      <c r="J275" s="5"/>
      <c r="K275" s="120">
        <f t="shared" ref="K275:K279" si="33">SUM(E275:J275)</f>
        <v>0</v>
      </c>
      <c r="M275" s="3">
        <v>64</v>
      </c>
      <c r="O275" s="47">
        <v>32</v>
      </c>
      <c r="P275" s="47">
        <v>16</v>
      </c>
      <c r="Q275" s="47">
        <v>8</v>
      </c>
      <c r="R275" s="47">
        <v>4</v>
      </c>
      <c r="S275" s="47">
        <v>2</v>
      </c>
      <c r="T275" s="47">
        <v>1</v>
      </c>
      <c r="U275" s="3">
        <v>32</v>
      </c>
      <c r="W275" s="1">
        <v>16</v>
      </c>
      <c r="X275" s="47">
        <v>16</v>
      </c>
      <c r="Y275" s="47">
        <v>16</v>
      </c>
      <c r="Z275" s="47">
        <v>4</v>
      </c>
      <c r="AA275" s="47">
        <v>2</v>
      </c>
      <c r="AB275" s="47">
        <v>1</v>
      </c>
      <c r="AC275" s="3">
        <v>32</v>
      </c>
      <c r="AF275" s="47">
        <v>16</v>
      </c>
      <c r="AG275" s="47">
        <v>16</v>
      </c>
      <c r="AH275" s="47">
        <v>16</v>
      </c>
      <c r="AI275" s="47">
        <v>16</v>
      </c>
      <c r="AJ275" s="47">
        <v>16</v>
      </c>
    </row>
    <row r="276" spans="1:36" hidden="1" outlineLevel="1" x14ac:dyDescent="0.25">
      <c r="A276" s="114"/>
      <c r="B276" s="33"/>
      <c r="D276" s="36">
        <f>IF(B272="Round Robin",IFERROR(VLOOKUP(C272,U275:AB279,5,FALSE),0),IF(B272="Elimination",IFERROR(VLOOKUP(C272,M275:T279,5,FALSE),0),IF(B272="Monrad/Compass",IFERROR(VLOOKUP(C272,AC275:AJ279,5,FALSE),0))))</f>
        <v>0</v>
      </c>
      <c r="E276" s="5"/>
      <c r="F276" s="5"/>
      <c r="G276" s="5"/>
      <c r="H276" s="5"/>
      <c r="I276" s="5"/>
      <c r="J276" s="5"/>
      <c r="K276" s="120">
        <f t="shared" si="33"/>
        <v>0</v>
      </c>
      <c r="M276" s="3">
        <v>32</v>
      </c>
      <c r="O276" s="47"/>
      <c r="P276" s="47">
        <v>16</v>
      </c>
      <c r="Q276" s="47">
        <v>8</v>
      </c>
      <c r="R276" s="47">
        <v>4</v>
      </c>
      <c r="S276" s="47">
        <v>2</v>
      </c>
      <c r="T276" s="47">
        <v>1</v>
      </c>
      <c r="U276" s="3">
        <v>24</v>
      </c>
      <c r="X276" s="47"/>
      <c r="Y276" s="47"/>
      <c r="Z276" s="47"/>
      <c r="AA276" s="47"/>
      <c r="AB276" s="47"/>
      <c r="AC276" s="3">
        <v>24</v>
      </c>
      <c r="AF276" s="47"/>
      <c r="AG276" s="47"/>
      <c r="AH276" s="47"/>
      <c r="AI276" s="47"/>
      <c r="AJ276" s="47"/>
    </row>
    <row r="277" spans="1:36" hidden="1" outlineLevel="1" x14ac:dyDescent="0.25">
      <c r="A277" s="114"/>
      <c r="B277" s="33"/>
      <c r="D277" s="36">
        <f>IF(B272="Round Robin",IFERROR(VLOOKUP(C272,U275:AB279,6,FALSE),0),IF(B272="Elimination",IFERROR(VLOOKUP(C272,M275:T279,6,FALSE),0),IF(B272="Monrad/Compass",IFERROR(VLOOKUP(C272,AC275:AJ279,6,FALSE),0))))</f>
        <v>0</v>
      </c>
      <c r="E277" s="5"/>
      <c r="F277" s="5"/>
      <c r="G277" s="5"/>
      <c r="H277" s="5"/>
      <c r="I277" s="5"/>
      <c r="J277" s="5"/>
      <c r="K277" s="120">
        <f t="shared" si="33"/>
        <v>0</v>
      </c>
      <c r="M277" s="3">
        <v>16</v>
      </c>
      <c r="O277" s="47"/>
      <c r="P277" s="47"/>
      <c r="Q277" s="47">
        <v>8</v>
      </c>
      <c r="R277" s="47">
        <v>4</v>
      </c>
      <c r="S277" s="47">
        <v>2</v>
      </c>
      <c r="T277" s="47">
        <v>1</v>
      </c>
      <c r="U277" s="3">
        <v>16</v>
      </c>
      <c r="X277" s="47">
        <v>8</v>
      </c>
      <c r="Y277" s="47">
        <v>8</v>
      </c>
      <c r="Z277" s="47">
        <v>8</v>
      </c>
      <c r="AA277" s="47">
        <v>2</v>
      </c>
      <c r="AB277" s="47">
        <v>1</v>
      </c>
      <c r="AC277" s="3">
        <v>16</v>
      </c>
      <c r="AF277" s="47"/>
      <c r="AG277" s="47">
        <v>8</v>
      </c>
      <c r="AH277" s="47">
        <v>8</v>
      </c>
      <c r="AI277" s="47">
        <v>8</v>
      </c>
      <c r="AJ277" s="47">
        <v>8</v>
      </c>
    </row>
    <row r="278" spans="1:36" hidden="1" outlineLevel="1" x14ac:dyDescent="0.25">
      <c r="A278" s="114"/>
      <c r="B278" s="33"/>
      <c r="D278" s="36">
        <f>IF(B272="Round Robin",IFERROR(VLOOKUP(C272,U275:AB279,7,FALSE),0),IF(B272="Elimination",IFERROR(VLOOKUP(C272,M275:T279,7,FALSE),0),IF(B272="Monrad/Compass",IFERROR(VLOOKUP(C272,AC275:AJ279,7,FALSE),0))))</f>
        <v>0</v>
      </c>
      <c r="E278" s="5"/>
      <c r="F278" s="5"/>
      <c r="G278" s="5"/>
      <c r="H278" s="5"/>
      <c r="I278" s="5"/>
      <c r="J278" s="5"/>
      <c r="K278" s="120">
        <f t="shared" si="33"/>
        <v>0</v>
      </c>
      <c r="M278" s="3">
        <v>8</v>
      </c>
      <c r="O278" s="47"/>
      <c r="P278" s="47"/>
      <c r="Q278" s="47"/>
      <c r="R278" s="47">
        <v>4</v>
      </c>
      <c r="S278" s="47">
        <v>2</v>
      </c>
      <c r="T278" s="47">
        <v>1</v>
      </c>
      <c r="U278" s="3">
        <v>8</v>
      </c>
      <c r="X278" s="47"/>
      <c r="Y278" s="47">
        <v>4</v>
      </c>
      <c r="Z278" s="47">
        <v>4</v>
      </c>
      <c r="AA278" s="47">
        <v>4</v>
      </c>
      <c r="AB278" s="47">
        <v>1</v>
      </c>
      <c r="AC278" s="3">
        <v>8</v>
      </c>
      <c r="AF278" s="47"/>
      <c r="AG278" s="47"/>
      <c r="AH278" s="47">
        <v>4</v>
      </c>
      <c r="AI278" s="47">
        <v>4</v>
      </c>
      <c r="AJ278" s="47">
        <v>4</v>
      </c>
    </row>
    <row r="279" spans="1:36" ht="15.75" hidden="1" outlineLevel="1" thickBot="1" x14ac:dyDescent="0.3">
      <c r="A279" s="115"/>
      <c r="B279" s="34"/>
      <c r="D279" s="36">
        <f>IF(B272="Round Robin",IFERROR(VLOOKUP(C272,U275:AB279,8,FALSE),0),IF(B272="Elimination",IFERROR(VLOOKUP(C272,M275:T279,8,FALSE),0),IF(B272="Monrad/Compass",IFERROR(VLOOKUP(C272,AC275:AJ279,8,FALSE),0))))</f>
        <v>0</v>
      </c>
      <c r="E279" s="5"/>
      <c r="F279" s="5"/>
      <c r="G279" s="5"/>
      <c r="H279" s="5"/>
      <c r="I279" s="5"/>
      <c r="J279" s="5"/>
      <c r="K279" s="120">
        <f t="shared" si="33"/>
        <v>0</v>
      </c>
      <c r="M279" s="1">
        <v>4</v>
      </c>
      <c r="S279" s="1">
        <v>2</v>
      </c>
      <c r="T279" s="1">
        <v>1</v>
      </c>
      <c r="U279" s="1">
        <v>4</v>
      </c>
      <c r="Z279" s="1">
        <v>2</v>
      </c>
      <c r="AA279" s="1">
        <v>2</v>
      </c>
      <c r="AB279" s="1">
        <v>2</v>
      </c>
      <c r="AC279" s="1">
        <v>4</v>
      </c>
      <c r="AD279" s="1" t="s">
        <v>77</v>
      </c>
      <c r="AE279" s="1" t="s">
        <v>77</v>
      </c>
      <c r="AF279" s="1" t="s">
        <v>77</v>
      </c>
      <c r="AG279" s="1" t="s">
        <v>77</v>
      </c>
      <c r="AH279" s="1" t="s">
        <v>77</v>
      </c>
      <c r="AI279" s="1" t="s">
        <v>77</v>
      </c>
      <c r="AJ279" s="1" t="s">
        <v>77</v>
      </c>
    </row>
    <row r="280" spans="1:36" ht="15.75" collapsed="1" thickBot="1" x14ac:dyDescent="0.3">
      <c r="A280" s="41" t="s">
        <v>98</v>
      </c>
      <c r="B280" s="91" t="s">
        <v>68</v>
      </c>
      <c r="C280" s="92">
        <v>0</v>
      </c>
      <c r="D280" s="35">
        <f>SUM(D282:D287)</f>
        <v>0</v>
      </c>
      <c r="E280" s="11"/>
      <c r="F280" s="11"/>
      <c r="G280" s="11"/>
      <c r="H280" s="11"/>
      <c r="I280" s="11"/>
      <c r="J280" s="11"/>
      <c r="K280" s="12"/>
      <c r="L280" s="11"/>
    </row>
    <row r="281" spans="1:36" ht="15" hidden="1" customHeight="1" outlineLevel="1" x14ac:dyDescent="0.25">
      <c r="A281" s="53"/>
      <c r="B281" s="33"/>
      <c r="D281" s="36"/>
      <c r="E281" s="54"/>
      <c r="F281" s="54"/>
      <c r="G281" s="54"/>
      <c r="H281" s="54"/>
      <c r="I281" s="54"/>
      <c r="J281" s="54"/>
      <c r="K281" s="12"/>
      <c r="V281" s="1" t="s">
        <v>69</v>
      </c>
      <c r="AD281" s="1" t="s">
        <v>70</v>
      </c>
    </row>
    <row r="282" spans="1:36" hidden="1" outlineLevel="1" x14ac:dyDescent="0.25">
      <c r="A282" s="53"/>
      <c r="B282" s="49" t="s">
        <v>167</v>
      </c>
      <c r="D282" s="36">
        <f>IF(B280="Round Robin",IFERROR(VLOOKUP(C280,U283:AB287,3,FALSE),0),IF(B280="Elimination",IFERROR(VLOOKUP(C280,M283:T287,3,FALSE),0),IF(B280="Monrad/Compass",IFERROR(VLOOKUP(C280,AC283:AJ287,3,FALSE),0))))</f>
        <v>0</v>
      </c>
      <c r="E282" s="5"/>
      <c r="F282" s="5"/>
      <c r="G282" s="5"/>
      <c r="H282" s="5"/>
      <c r="I282" s="5"/>
      <c r="J282" s="5"/>
      <c r="K282" s="12">
        <f>SUM(E282:J282)</f>
        <v>0</v>
      </c>
      <c r="N282" s="2">
        <v>2</v>
      </c>
      <c r="O282" s="2">
        <v>3</v>
      </c>
      <c r="P282" s="2">
        <v>4</v>
      </c>
      <c r="Q282" s="2">
        <v>5</v>
      </c>
      <c r="R282" s="2">
        <v>6</v>
      </c>
      <c r="S282" s="2">
        <v>7</v>
      </c>
      <c r="T282" s="2">
        <v>8</v>
      </c>
      <c r="V282" s="2">
        <v>2</v>
      </c>
      <c r="W282" s="2">
        <v>3</v>
      </c>
      <c r="X282" s="2">
        <v>4</v>
      </c>
      <c r="Y282" s="2">
        <v>5</v>
      </c>
      <c r="Z282" s="2">
        <v>6</v>
      </c>
      <c r="AA282" s="2">
        <v>7</v>
      </c>
      <c r="AB282" s="2">
        <v>8</v>
      </c>
      <c r="AD282" s="2">
        <v>2</v>
      </c>
      <c r="AE282" s="2">
        <v>3</v>
      </c>
      <c r="AF282" s="2">
        <v>4</v>
      </c>
      <c r="AG282" s="2">
        <v>5</v>
      </c>
      <c r="AH282" s="2">
        <v>6</v>
      </c>
      <c r="AI282" s="2">
        <v>7</v>
      </c>
      <c r="AJ282" s="2">
        <v>8</v>
      </c>
    </row>
    <row r="283" spans="1:36" hidden="1" outlineLevel="1" x14ac:dyDescent="0.25">
      <c r="A283" s="53"/>
      <c r="B283" s="33"/>
      <c r="D283" s="36">
        <f>IF(B280="Round Robin",IFERROR(VLOOKUP(C280,U283:AB287,4,FALSE),0),IF(B280="Elimination",IFERROR(VLOOKUP(C280,M283:T287,4,FALSE),0),IF(B280="Monrad/Compass",IFERROR(VLOOKUP(C280,AC283:AJ287,4,FALSE),0))))</f>
        <v>0</v>
      </c>
      <c r="E283" s="5"/>
      <c r="F283" s="5"/>
      <c r="G283" s="5"/>
      <c r="H283" s="5"/>
      <c r="I283" s="5"/>
      <c r="J283" s="5"/>
      <c r="K283" s="12">
        <f t="shared" ref="K283:K287" si="34">SUM(E283:J283)</f>
        <v>0</v>
      </c>
      <c r="M283" s="3">
        <v>64</v>
      </c>
      <c r="O283" s="47">
        <v>32</v>
      </c>
      <c r="P283" s="47">
        <v>16</v>
      </c>
      <c r="Q283" s="47">
        <v>8</v>
      </c>
      <c r="R283" s="47">
        <v>4</v>
      </c>
      <c r="S283" s="47">
        <v>2</v>
      </c>
      <c r="T283" s="47">
        <v>1</v>
      </c>
      <c r="U283" s="3">
        <v>32</v>
      </c>
      <c r="W283" s="1">
        <v>16</v>
      </c>
      <c r="X283" s="47">
        <v>16</v>
      </c>
      <c r="Y283" s="47">
        <v>16</v>
      </c>
      <c r="Z283" s="47">
        <v>4</v>
      </c>
      <c r="AA283" s="47">
        <v>2</v>
      </c>
      <c r="AB283" s="47">
        <v>1</v>
      </c>
      <c r="AC283" s="3">
        <v>32</v>
      </c>
      <c r="AF283" s="47">
        <v>16</v>
      </c>
      <c r="AG283" s="47">
        <v>16</v>
      </c>
      <c r="AH283" s="47">
        <v>16</v>
      </c>
      <c r="AI283" s="47">
        <v>16</v>
      </c>
      <c r="AJ283" s="47">
        <v>16</v>
      </c>
    </row>
    <row r="284" spans="1:36" hidden="1" outlineLevel="1" x14ac:dyDescent="0.25">
      <c r="A284" s="53"/>
      <c r="B284" s="33"/>
      <c r="D284" s="36">
        <f>IF(B280="Round Robin",IFERROR(VLOOKUP(C280,U283:AB287,5,FALSE),0),IF(B280="Elimination",IFERROR(VLOOKUP(C280,M283:T287,5,FALSE),0),IF(B280="Monrad/Compass",IFERROR(VLOOKUP(C280,AC283:AJ287,5,FALSE),0))))</f>
        <v>0</v>
      </c>
      <c r="E284" s="5"/>
      <c r="F284" s="5"/>
      <c r="G284" s="5"/>
      <c r="H284" s="5"/>
      <c r="I284" s="5"/>
      <c r="J284" s="5"/>
      <c r="K284" s="12">
        <f t="shared" si="34"/>
        <v>0</v>
      </c>
      <c r="M284" s="3">
        <v>32</v>
      </c>
      <c r="O284" s="47"/>
      <c r="P284" s="47">
        <v>16</v>
      </c>
      <c r="Q284" s="47">
        <v>8</v>
      </c>
      <c r="R284" s="47">
        <v>4</v>
      </c>
      <c r="S284" s="47">
        <v>2</v>
      </c>
      <c r="T284" s="47">
        <v>1</v>
      </c>
      <c r="U284" s="3">
        <v>24</v>
      </c>
      <c r="X284" s="47"/>
      <c r="Y284" s="47"/>
      <c r="Z284" s="47"/>
      <c r="AA284" s="47"/>
      <c r="AB284" s="47"/>
      <c r="AC284" s="3">
        <v>24</v>
      </c>
      <c r="AF284" s="47"/>
      <c r="AG284" s="47"/>
      <c r="AH284" s="47"/>
      <c r="AI284" s="47"/>
      <c r="AJ284" s="47"/>
    </row>
    <row r="285" spans="1:36" hidden="1" outlineLevel="1" x14ac:dyDescent="0.25">
      <c r="A285" s="53"/>
      <c r="B285" s="33"/>
      <c r="D285" s="36">
        <f>IF(B280="Round Robin",IFERROR(VLOOKUP(C280,U283:AB287,6,FALSE),0),IF(B280="Elimination",IFERROR(VLOOKUP(C280,M283:T287,6,FALSE),0),IF(B280="Monrad/Compass",IFERROR(VLOOKUP(C280,AC283:AJ287,6,FALSE),0))))</f>
        <v>0</v>
      </c>
      <c r="E285" s="5"/>
      <c r="F285" s="5"/>
      <c r="G285" s="5"/>
      <c r="H285" s="5"/>
      <c r="I285" s="5"/>
      <c r="J285" s="5"/>
      <c r="K285" s="12">
        <f t="shared" si="34"/>
        <v>0</v>
      </c>
      <c r="M285" s="3">
        <v>16</v>
      </c>
      <c r="O285" s="47"/>
      <c r="P285" s="47"/>
      <c r="Q285" s="47">
        <v>8</v>
      </c>
      <c r="R285" s="47">
        <v>4</v>
      </c>
      <c r="S285" s="47">
        <v>2</v>
      </c>
      <c r="T285" s="47">
        <v>1</v>
      </c>
      <c r="U285" s="3">
        <v>16</v>
      </c>
      <c r="X285" s="47">
        <v>8</v>
      </c>
      <c r="Y285" s="47">
        <v>8</v>
      </c>
      <c r="Z285" s="47">
        <v>8</v>
      </c>
      <c r="AA285" s="47">
        <v>2</v>
      </c>
      <c r="AB285" s="47">
        <v>1</v>
      </c>
      <c r="AC285" s="3">
        <v>16</v>
      </c>
      <c r="AF285" s="47"/>
      <c r="AG285" s="47">
        <v>8</v>
      </c>
      <c r="AH285" s="47">
        <v>8</v>
      </c>
      <c r="AI285" s="47">
        <v>8</v>
      </c>
      <c r="AJ285" s="47">
        <v>8</v>
      </c>
    </row>
    <row r="286" spans="1:36" hidden="1" outlineLevel="1" x14ac:dyDescent="0.25">
      <c r="A286" s="53"/>
      <c r="B286" s="33"/>
      <c r="D286" s="36">
        <f>IF(B280="Round Robin",IFERROR(VLOOKUP(C280,U283:AB287,7,FALSE),0),IF(B280="Elimination",IFERROR(VLOOKUP(C280,M283:T287,7,FALSE),0),IF(B280="Monrad/Compass",IFERROR(VLOOKUP(C280,AC283:AJ287,7,FALSE),0))))</f>
        <v>0</v>
      </c>
      <c r="E286" s="5"/>
      <c r="F286" s="5"/>
      <c r="G286" s="5"/>
      <c r="H286" s="5"/>
      <c r="I286" s="5"/>
      <c r="J286" s="5"/>
      <c r="K286" s="12">
        <f t="shared" si="34"/>
        <v>0</v>
      </c>
      <c r="M286" s="3">
        <v>8</v>
      </c>
      <c r="O286" s="47"/>
      <c r="P286" s="47"/>
      <c r="Q286" s="47"/>
      <c r="R286" s="47">
        <v>4</v>
      </c>
      <c r="S286" s="47">
        <v>2</v>
      </c>
      <c r="T286" s="47">
        <v>1</v>
      </c>
      <c r="U286" s="3">
        <v>8</v>
      </c>
      <c r="X286" s="47"/>
      <c r="Y286" s="47">
        <v>4</v>
      </c>
      <c r="Z286" s="47">
        <v>4</v>
      </c>
      <c r="AA286" s="47">
        <v>4</v>
      </c>
      <c r="AB286" s="47">
        <v>1</v>
      </c>
      <c r="AC286" s="3">
        <v>8</v>
      </c>
      <c r="AF286" s="47"/>
      <c r="AG286" s="47"/>
      <c r="AH286" s="47">
        <v>4</v>
      </c>
      <c r="AI286" s="47">
        <v>4</v>
      </c>
      <c r="AJ286" s="47">
        <v>4</v>
      </c>
    </row>
    <row r="287" spans="1:36" ht="15.75" hidden="1" outlineLevel="1" thickBot="1" x14ac:dyDescent="0.3">
      <c r="A287" s="55"/>
      <c r="B287" s="34"/>
      <c r="D287" s="36">
        <f>IF(B280="Round Robin",IFERROR(VLOOKUP(C280,U283:AB287,8,FALSE),0),IF(B280="Elimination",IFERROR(VLOOKUP(C280,M283:T287,8,FALSE),0),IF(B280="Monrad/Compass",IFERROR(VLOOKUP(C280,AC283:AJ287,8,FALSE),0))))</f>
        <v>0</v>
      </c>
      <c r="E287" s="5"/>
      <c r="F287" s="5"/>
      <c r="G287" s="5"/>
      <c r="H287" s="5"/>
      <c r="I287" s="5"/>
      <c r="J287" s="5"/>
      <c r="K287" s="12">
        <f t="shared" si="34"/>
        <v>0</v>
      </c>
      <c r="M287" s="1">
        <v>4</v>
      </c>
      <c r="S287" s="1">
        <v>2</v>
      </c>
      <c r="T287" s="1">
        <v>1</v>
      </c>
      <c r="U287" s="1">
        <v>4</v>
      </c>
      <c r="Z287" s="1">
        <v>2</v>
      </c>
      <c r="AA287" s="1">
        <v>2</v>
      </c>
      <c r="AB287" s="1">
        <v>2</v>
      </c>
      <c r="AC287" s="1">
        <v>4</v>
      </c>
      <c r="AD287" s="1" t="s">
        <v>77</v>
      </c>
      <c r="AE287" s="1" t="s">
        <v>77</v>
      </c>
      <c r="AF287" s="1" t="s">
        <v>77</v>
      </c>
      <c r="AG287" s="1" t="s">
        <v>77</v>
      </c>
      <c r="AH287" s="1" t="s">
        <v>77</v>
      </c>
      <c r="AI287" s="1" t="s">
        <v>77</v>
      </c>
      <c r="AJ287" s="1" t="s">
        <v>77</v>
      </c>
    </row>
    <row r="288" spans="1:36" ht="15.75" collapsed="1" thickBot="1" x14ac:dyDescent="0.3">
      <c r="A288" s="105" t="s">
        <v>99</v>
      </c>
      <c r="B288" s="108" t="s">
        <v>68</v>
      </c>
      <c r="C288" s="109">
        <v>0</v>
      </c>
      <c r="D288" s="110">
        <f>SUM(D290:D295)</f>
        <v>0</v>
      </c>
      <c r="E288" s="111"/>
      <c r="F288" s="111"/>
      <c r="G288" s="111"/>
      <c r="H288" s="111"/>
      <c r="I288" s="111"/>
      <c r="J288" s="111"/>
      <c r="K288" s="112"/>
      <c r="L288" s="111"/>
    </row>
    <row r="289" spans="1:36" ht="15" hidden="1" customHeight="1" outlineLevel="1" x14ac:dyDescent="0.25">
      <c r="A289" s="106"/>
      <c r="B289" s="33"/>
      <c r="D289" s="36"/>
      <c r="E289" s="54"/>
      <c r="F289" s="54"/>
      <c r="G289" s="54"/>
      <c r="H289" s="54"/>
      <c r="I289" s="54"/>
      <c r="J289" s="54"/>
      <c r="K289" s="112"/>
      <c r="V289" s="1" t="s">
        <v>69</v>
      </c>
      <c r="AD289" s="1" t="s">
        <v>70</v>
      </c>
    </row>
    <row r="290" spans="1:36" hidden="1" outlineLevel="1" x14ac:dyDescent="0.25">
      <c r="A290" s="106"/>
      <c r="B290" s="49" t="s">
        <v>168</v>
      </c>
      <c r="D290" s="36">
        <f>IF(B288="Round Robin",IFERROR(VLOOKUP(C288,U291:AB295,3,FALSE),0),IF(B288="Elimination",IFERROR(VLOOKUP(C288,M291:T295,3,FALSE),0),IF(B288="Monrad/Compass",IFERROR(VLOOKUP(C288,AC291:AJ295,3,FALSE),0))))</f>
        <v>0</v>
      </c>
      <c r="E290" s="5"/>
      <c r="F290" s="5"/>
      <c r="G290" s="5"/>
      <c r="H290" s="5"/>
      <c r="I290" s="5"/>
      <c r="J290" s="5"/>
      <c r="K290" s="112">
        <f>SUM(E290:J290)</f>
        <v>0</v>
      </c>
      <c r="N290" s="2">
        <v>2</v>
      </c>
      <c r="O290" s="2">
        <v>3</v>
      </c>
      <c r="P290" s="2">
        <v>4</v>
      </c>
      <c r="Q290" s="2">
        <v>5</v>
      </c>
      <c r="R290" s="2">
        <v>6</v>
      </c>
      <c r="S290" s="2">
        <v>7</v>
      </c>
      <c r="T290" s="2">
        <v>8</v>
      </c>
      <c r="V290" s="2">
        <v>2</v>
      </c>
      <c r="W290" s="2">
        <v>3</v>
      </c>
      <c r="X290" s="2">
        <v>4</v>
      </c>
      <c r="Y290" s="2">
        <v>5</v>
      </c>
      <c r="Z290" s="2">
        <v>6</v>
      </c>
      <c r="AA290" s="2">
        <v>7</v>
      </c>
      <c r="AB290" s="2">
        <v>8</v>
      </c>
      <c r="AD290" s="2">
        <v>2</v>
      </c>
      <c r="AE290" s="2">
        <v>3</v>
      </c>
      <c r="AF290" s="2">
        <v>4</v>
      </c>
      <c r="AG290" s="2">
        <v>5</v>
      </c>
      <c r="AH290" s="2">
        <v>6</v>
      </c>
      <c r="AI290" s="2">
        <v>7</v>
      </c>
      <c r="AJ290" s="2">
        <v>8</v>
      </c>
    </row>
    <row r="291" spans="1:36" hidden="1" outlineLevel="1" x14ac:dyDescent="0.25">
      <c r="A291" s="106"/>
      <c r="B291" s="33"/>
      <c r="D291" s="36">
        <f>IF(B288="Round Robin",IFERROR(VLOOKUP(C288,U291:AB295,4,FALSE),0),IF(B288="Elimination",IFERROR(VLOOKUP(C288,M291:T295,4,FALSE),0),IF(B288="Monrad/Compass",IFERROR(VLOOKUP(C288,AC291:AJ295,4,FALSE),0))))</f>
        <v>0</v>
      </c>
      <c r="E291" s="5"/>
      <c r="F291" s="5"/>
      <c r="G291" s="5"/>
      <c r="H291" s="5"/>
      <c r="I291" s="5"/>
      <c r="J291" s="5"/>
      <c r="K291" s="112">
        <f t="shared" ref="K291:K295" si="35">SUM(E291:J291)</f>
        <v>0</v>
      </c>
      <c r="M291" s="3">
        <v>64</v>
      </c>
      <c r="O291" s="47">
        <v>32</v>
      </c>
      <c r="P291" s="47">
        <v>16</v>
      </c>
      <c r="Q291" s="47">
        <v>8</v>
      </c>
      <c r="R291" s="47">
        <v>4</v>
      </c>
      <c r="S291" s="47">
        <v>2</v>
      </c>
      <c r="T291" s="47">
        <v>1</v>
      </c>
      <c r="U291" s="3">
        <v>32</v>
      </c>
      <c r="W291" s="1">
        <v>16</v>
      </c>
      <c r="X291" s="47">
        <v>16</v>
      </c>
      <c r="Y291" s="47">
        <v>16</v>
      </c>
      <c r="Z291" s="47">
        <v>4</v>
      </c>
      <c r="AA291" s="47">
        <v>2</v>
      </c>
      <c r="AB291" s="47">
        <v>1</v>
      </c>
      <c r="AC291" s="3">
        <v>32</v>
      </c>
      <c r="AF291" s="47">
        <v>16</v>
      </c>
      <c r="AG291" s="47">
        <v>16</v>
      </c>
      <c r="AH291" s="47">
        <v>16</v>
      </c>
      <c r="AI291" s="47">
        <v>16</v>
      </c>
      <c r="AJ291" s="47">
        <v>16</v>
      </c>
    </row>
    <row r="292" spans="1:36" hidden="1" outlineLevel="1" x14ac:dyDescent="0.25">
      <c r="A292" s="106"/>
      <c r="B292" s="33"/>
      <c r="D292" s="36">
        <f>IF(B288="Round Robin",IFERROR(VLOOKUP(C288,U291:AB295,5,FALSE),0),IF(B288="Elimination",IFERROR(VLOOKUP(C288,M291:T295,5,FALSE),0),IF(B288="Monrad/Compass",IFERROR(VLOOKUP(C288,AC291:AJ295,5,FALSE),0))))</f>
        <v>0</v>
      </c>
      <c r="E292" s="5"/>
      <c r="F292" s="5"/>
      <c r="G292" s="5"/>
      <c r="H292" s="5"/>
      <c r="I292" s="5"/>
      <c r="J292" s="5"/>
      <c r="K292" s="112">
        <f t="shared" si="35"/>
        <v>0</v>
      </c>
      <c r="M292" s="3">
        <v>32</v>
      </c>
      <c r="O292" s="47"/>
      <c r="P292" s="47">
        <v>16</v>
      </c>
      <c r="Q292" s="47">
        <v>8</v>
      </c>
      <c r="R292" s="47">
        <v>4</v>
      </c>
      <c r="S292" s="47">
        <v>2</v>
      </c>
      <c r="T292" s="47">
        <v>1</v>
      </c>
      <c r="U292" s="3">
        <v>24</v>
      </c>
      <c r="X292" s="47"/>
      <c r="Y292" s="47"/>
      <c r="Z292" s="47"/>
      <c r="AA292" s="47"/>
      <c r="AB292" s="47"/>
      <c r="AC292" s="3">
        <v>24</v>
      </c>
      <c r="AF292" s="47"/>
      <c r="AG292" s="47"/>
      <c r="AH292" s="47"/>
      <c r="AI292" s="47"/>
      <c r="AJ292" s="47"/>
    </row>
    <row r="293" spans="1:36" hidden="1" outlineLevel="1" x14ac:dyDescent="0.25">
      <c r="A293" s="106"/>
      <c r="B293" s="33"/>
      <c r="D293" s="36">
        <f>IF(B288="Round Robin",IFERROR(VLOOKUP(C288,U291:AB295,6,FALSE),0),IF(B288="Elimination",IFERROR(VLOOKUP(C288,M291:T295,6,FALSE),0),IF(B288="Monrad/Compass",IFERROR(VLOOKUP(C288,AC291:AJ295,6,FALSE),0))))</f>
        <v>0</v>
      </c>
      <c r="E293" s="5"/>
      <c r="F293" s="5"/>
      <c r="G293" s="5"/>
      <c r="H293" s="5"/>
      <c r="I293" s="5"/>
      <c r="J293" s="5"/>
      <c r="K293" s="112">
        <f t="shared" si="35"/>
        <v>0</v>
      </c>
      <c r="M293" s="3">
        <v>16</v>
      </c>
      <c r="O293" s="47"/>
      <c r="P293" s="47"/>
      <c r="Q293" s="47">
        <v>8</v>
      </c>
      <c r="R293" s="47">
        <v>4</v>
      </c>
      <c r="S293" s="47">
        <v>2</v>
      </c>
      <c r="T293" s="47">
        <v>1</v>
      </c>
      <c r="U293" s="3">
        <v>16</v>
      </c>
      <c r="X293" s="47">
        <v>8</v>
      </c>
      <c r="Y293" s="47">
        <v>8</v>
      </c>
      <c r="Z293" s="47">
        <v>8</v>
      </c>
      <c r="AA293" s="47">
        <v>2</v>
      </c>
      <c r="AB293" s="47">
        <v>1</v>
      </c>
      <c r="AC293" s="3">
        <v>16</v>
      </c>
      <c r="AF293" s="47"/>
      <c r="AG293" s="47">
        <v>8</v>
      </c>
      <c r="AH293" s="47">
        <v>8</v>
      </c>
      <c r="AI293" s="47">
        <v>8</v>
      </c>
      <c r="AJ293" s="47">
        <v>8</v>
      </c>
    </row>
    <row r="294" spans="1:36" hidden="1" outlineLevel="1" x14ac:dyDescent="0.25">
      <c r="A294" s="106"/>
      <c r="B294" s="33"/>
      <c r="D294" s="36">
        <f>IF(B288="Round Robin",IFERROR(VLOOKUP(C288,U291:AB295,7,FALSE),0),IF(B288="Elimination",IFERROR(VLOOKUP(C288,M291:T295,7,FALSE),0),IF(B288="Monrad/Compass",IFERROR(VLOOKUP(C288,AC291:AJ295,7,FALSE),0))))</f>
        <v>0</v>
      </c>
      <c r="E294" s="5"/>
      <c r="F294" s="5"/>
      <c r="G294" s="5"/>
      <c r="H294" s="5"/>
      <c r="I294" s="5"/>
      <c r="J294" s="5"/>
      <c r="K294" s="112">
        <f t="shared" si="35"/>
        <v>0</v>
      </c>
      <c r="M294" s="3">
        <v>8</v>
      </c>
      <c r="O294" s="47"/>
      <c r="P294" s="47"/>
      <c r="Q294" s="47"/>
      <c r="R294" s="47">
        <v>4</v>
      </c>
      <c r="S294" s="47">
        <v>2</v>
      </c>
      <c r="T294" s="47">
        <v>1</v>
      </c>
      <c r="U294" s="3">
        <v>8</v>
      </c>
      <c r="X294" s="47"/>
      <c r="Y294" s="47">
        <v>4</v>
      </c>
      <c r="Z294" s="47">
        <v>4</v>
      </c>
      <c r="AA294" s="47">
        <v>4</v>
      </c>
      <c r="AB294" s="47">
        <v>1</v>
      </c>
      <c r="AC294" s="3">
        <v>8</v>
      </c>
      <c r="AF294" s="47"/>
      <c r="AG294" s="47"/>
      <c r="AH294" s="47">
        <v>4</v>
      </c>
      <c r="AI294" s="47">
        <v>4</v>
      </c>
      <c r="AJ294" s="47">
        <v>4</v>
      </c>
    </row>
    <row r="295" spans="1:36" ht="15.75" hidden="1" outlineLevel="1" thickBot="1" x14ac:dyDescent="0.3">
      <c r="A295" s="107"/>
      <c r="B295" s="34"/>
      <c r="D295" s="36">
        <f>IF(B288="Round Robin",IFERROR(VLOOKUP(C288,U291:AB295,8,FALSE),0),IF(B288="Elimination",IFERROR(VLOOKUP(C288,M291:T295,8,FALSE),0),IF(B288="Monrad/Compass",IFERROR(VLOOKUP(C288,AC291:AJ295,8,FALSE),0))))</f>
        <v>0</v>
      </c>
      <c r="E295" s="5"/>
      <c r="F295" s="5"/>
      <c r="G295" s="5"/>
      <c r="H295" s="5"/>
      <c r="I295" s="5"/>
      <c r="J295" s="5"/>
      <c r="K295" s="112">
        <f t="shared" si="35"/>
        <v>0</v>
      </c>
      <c r="M295" s="1">
        <v>4</v>
      </c>
      <c r="S295" s="1">
        <v>2</v>
      </c>
      <c r="T295" s="1">
        <v>1</v>
      </c>
      <c r="U295" s="1">
        <v>4</v>
      </c>
      <c r="Z295" s="1">
        <v>2</v>
      </c>
      <c r="AA295" s="1">
        <v>2</v>
      </c>
      <c r="AB295" s="1">
        <v>2</v>
      </c>
      <c r="AC295" s="1">
        <v>4</v>
      </c>
      <c r="AD295" s="1" t="s">
        <v>77</v>
      </c>
      <c r="AE295" s="1" t="s">
        <v>77</v>
      </c>
      <c r="AF295" s="1" t="s">
        <v>77</v>
      </c>
      <c r="AG295" s="1" t="s">
        <v>77</v>
      </c>
      <c r="AH295" s="1" t="s">
        <v>77</v>
      </c>
      <c r="AI295" s="1" t="s">
        <v>77</v>
      </c>
      <c r="AJ295" s="1" t="s">
        <v>77</v>
      </c>
    </row>
    <row r="296" spans="1:36" ht="15.75" collapsed="1" thickBot="1" x14ac:dyDescent="0.3">
      <c r="A296" s="104" t="s">
        <v>100</v>
      </c>
      <c r="B296" s="95" t="s">
        <v>68</v>
      </c>
      <c r="C296" s="96">
        <v>0</v>
      </c>
      <c r="D296" s="39">
        <f>SUM(D298:D303)</f>
        <v>0</v>
      </c>
      <c r="E296" s="84"/>
      <c r="F296" s="84"/>
      <c r="G296" s="84"/>
      <c r="H296" s="84"/>
      <c r="I296" s="84"/>
      <c r="J296" s="84"/>
      <c r="K296" s="40"/>
      <c r="L296" s="84"/>
    </row>
    <row r="297" spans="1:36" ht="15" hidden="1" customHeight="1" outlineLevel="1" x14ac:dyDescent="0.25">
      <c r="A297" s="82"/>
      <c r="B297" s="33"/>
      <c r="D297" s="36"/>
      <c r="E297" s="54"/>
      <c r="F297" s="54"/>
      <c r="G297" s="54"/>
      <c r="H297" s="54"/>
      <c r="I297" s="54"/>
      <c r="J297" s="54"/>
      <c r="K297" s="40"/>
      <c r="V297" s="1" t="s">
        <v>69</v>
      </c>
      <c r="AD297" s="1" t="s">
        <v>70</v>
      </c>
    </row>
    <row r="298" spans="1:36" ht="15.75" hidden="1" outlineLevel="1" thickBot="1" x14ac:dyDescent="0.3">
      <c r="A298" s="82"/>
      <c r="B298" s="49" t="s">
        <v>94</v>
      </c>
      <c r="D298" s="36">
        <f>IF(B296="Round Robin",IFERROR(VLOOKUP(C296,U299:AB303,3,FALSE),0),IF(B296="Elimination",IFERROR(VLOOKUP(C296,M299:T303,3,FALSE),0),IF(B296="Monrad/Compass",IFERROR(VLOOKUP(C296,AC299:AJ303,3,FALSE),0))))</f>
        <v>0</v>
      </c>
      <c r="E298" s="5"/>
      <c r="F298" s="5"/>
      <c r="G298" s="5"/>
      <c r="H298" s="5"/>
      <c r="I298" s="5"/>
      <c r="J298" s="5"/>
      <c r="K298" s="40">
        <f>SUM(E298:J298)</f>
        <v>0</v>
      </c>
      <c r="N298" s="2">
        <v>2</v>
      </c>
      <c r="O298" s="2">
        <v>3</v>
      </c>
      <c r="P298" s="2">
        <v>4</v>
      </c>
      <c r="Q298" s="2">
        <v>5</v>
      </c>
      <c r="R298" s="2">
        <v>6</v>
      </c>
      <c r="S298" s="2">
        <v>7</v>
      </c>
      <c r="T298" s="2">
        <v>8</v>
      </c>
      <c r="V298" s="2">
        <v>2</v>
      </c>
      <c r="W298" s="2">
        <v>3</v>
      </c>
      <c r="X298" s="2">
        <v>4</v>
      </c>
      <c r="Y298" s="2">
        <v>5</v>
      </c>
      <c r="Z298" s="2">
        <v>6</v>
      </c>
      <c r="AA298" s="2">
        <v>7</v>
      </c>
      <c r="AB298" s="2">
        <v>8</v>
      </c>
      <c r="AD298" s="2">
        <v>2</v>
      </c>
      <c r="AE298" s="2">
        <v>3</v>
      </c>
      <c r="AF298" s="2">
        <v>4</v>
      </c>
      <c r="AG298" s="2">
        <v>5</v>
      </c>
      <c r="AH298" s="2">
        <v>6</v>
      </c>
      <c r="AI298" s="2">
        <v>7</v>
      </c>
      <c r="AJ298" s="2">
        <v>8</v>
      </c>
    </row>
    <row r="299" spans="1:36" ht="15.75" hidden="1" outlineLevel="1" thickBot="1" x14ac:dyDescent="0.3">
      <c r="A299" s="82"/>
      <c r="B299" s="33"/>
      <c r="D299" s="36">
        <f>IF(B296="Round Robin",IFERROR(VLOOKUP(C296,U299:AB303,4,FALSE),0),IF(B296="Elimination",IFERROR(VLOOKUP(C296,M299:T303,4,FALSE),0),IF(B296="Monrad/Compass",IFERROR(VLOOKUP(C296,AC299:AJ303,4,FALSE),0))))</f>
        <v>0</v>
      </c>
      <c r="E299" s="5"/>
      <c r="F299" s="5"/>
      <c r="G299" s="5"/>
      <c r="H299" s="5"/>
      <c r="I299" s="5"/>
      <c r="J299" s="5"/>
      <c r="K299" s="40">
        <f t="shared" ref="K299:K303" si="36">SUM(E299:J299)</f>
        <v>0</v>
      </c>
      <c r="M299" s="3">
        <v>64</v>
      </c>
      <c r="O299" s="47">
        <v>32</v>
      </c>
      <c r="P299" s="47">
        <v>16</v>
      </c>
      <c r="Q299" s="47">
        <v>8</v>
      </c>
      <c r="R299" s="47">
        <v>4</v>
      </c>
      <c r="S299" s="47">
        <v>2</v>
      </c>
      <c r="T299" s="47">
        <v>1</v>
      </c>
      <c r="U299" s="3">
        <v>32</v>
      </c>
      <c r="W299" s="1">
        <v>16</v>
      </c>
      <c r="X299" s="47">
        <v>16</v>
      </c>
      <c r="Y299" s="47">
        <v>16</v>
      </c>
      <c r="Z299" s="47">
        <v>4</v>
      </c>
      <c r="AA299" s="47">
        <v>2</v>
      </c>
      <c r="AB299" s="47">
        <v>1</v>
      </c>
      <c r="AC299" s="3">
        <v>32</v>
      </c>
      <c r="AF299" s="47">
        <v>16</v>
      </c>
      <c r="AG299" s="47">
        <v>16</v>
      </c>
      <c r="AH299" s="47">
        <v>16</v>
      </c>
      <c r="AI299" s="47">
        <v>16</v>
      </c>
      <c r="AJ299" s="47">
        <v>16</v>
      </c>
    </row>
    <row r="300" spans="1:36" ht="15.75" hidden="1" outlineLevel="1" thickBot="1" x14ac:dyDescent="0.3">
      <c r="A300" s="82"/>
      <c r="B300" s="33"/>
      <c r="D300" s="36">
        <f>IF(B296="Round Robin",IFERROR(VLOOKUP(C296,U299:AB303,5,FALSE),0),IF(B296="Elimination",IFERROR(VLOOKUP(C296,M299:T303,5,FALSE),0),IF(B296="Monrad/Compass",IFERROR(VLOOKUP(C296,AC299:AJ303,5,FALSE),0))))</f>
        <v>0</v>
      </c>
      <c r="E300" s="5"/>
      <c r="F300" s="5"/>
      <c r="G300" s="5"/>
      <c r="H300" s="5"/>
      <c r="I300" s="5"/>
      <c r="J300" s="5"/>
      <c r="K300" s="40">
        <f t="shared" si="36"/>
        <v>0</v>
      </c>
      <c r="M300" s="3">
        <v>32</v>
      </c>
      <c r="O300" s="47"/>
      <c r="P300" s="47">
        <v>16</v>
      </c>
      <c r="Q300" s="47">
        <v>8</v>
      </c>
      <c r="R300" s="47">
        <v>4</v>
      </c>
      <c r="S300" s="47">
        <v>2</v>
      </c>
      <c r="T300" s="47">
        <v>1</v>
      </c>
      <c r="U300" s="3">
        <v>24</v>
      </c>
      <c r="X300" s="47"/>
      <c r="Y300" s="47"/>
      <c r="Z300" s="47"/>
      <c r="AA300" s="47"/>
      <c r="AB300" s="47"/>
      <c r="AC300" s="3">
        <v>24</v>
      </c>
      <c r="AF300" s="47"/>
      <c r="AG300" s="47"/>
      <c r="AH300" s="47"/>
      <c r="AI300" s="47"/>
      <c r="AJ300" s="47"/>
    </row>
    <row r="301" spans="1:36" ht="15.75" hidden="1" outlineLevel="1" thickBot="1" x14ac:dyDescent="0.3">
      <c r="A301" s="82"/>
      <c r="B301" s="33"/>
      <c r="D301" s="36">
        <f>IF(B296="Round Robin",IFERROR(VLOOKUP(C296,U299:AB303,6,FALSE),0),IF(B296="Elimination",IFERROR(VLOOKUP(C296,M299:T303,6,FALSE),0),IF(B296="Monrad/Compass",IFERROR(VLOOKUP(C296,AC299:AJ303,6,FALSE),0))))</f>
        <v>0</v>
      </c>
      <c r="E301" s="5"/>
      <c r="F301" s="5"/>
      <c r="G301" s="5"/>
      <c r="H301" s="5"/>
      <c r="I301" s="5"/>
      <c r="J301" s="5"/>
      <c r="K301" s="40">
        <f t="shared" si="36"/>
        <v>0</v>
      </c>
      <c r="M301" s="3">
        <v>16</v>
      </c>
      <c r="O301" s="47"/>
      <c r="P301" s="47"/>
      <c r="Q301" s="47">
        <v>8</v>
      </c>
      <c r="R301" s="47">
        <v>4</v>
      </c>
      <c r="S301" s="47">
        <v>2</v>
      </c>
      <c r="T301" s="47">
        <v>1</v>
      </c>
      <c r="U301" s="3">
        <v>16</v>
      </c>
      <c r="X301" s="47">
        <v>8</v>
      </c>
      <c r="Y301" s="47">
        <v>8</v>
      </c>
      <c r="Z301" s="47">
        <v>8</v>
      </c>
      <c r="AA301" s="47">
        <v>2</v>
      </c>
      <c r="AB301" s="47">
        <v>1</v>
      </c>
      <c r="AC301" s="3">
        <v>16</v>
      </c>
      <c r="AF301" s="47"/>
      <c r="AG301" s="47">
        <v>8</v>
      </c>
      <c r="AH301" s="47">
        <v>8</v>
      </c>
      <c r="AI301" s="47">
        <v>8</v>
      </c>
      <c r="AJ301" s="47">
        <v>8</v>
      </c>
    </row>
    <row r="302" spans="1:36" ht="15.75" hidden="1" outlineLevel="1" thickBot="1" x14ac:dyDescent="0.3">
      <c r="A302" s="82"/>
      <c r="B302" s="33"/>
      <c r="D302" s="36">
        <f>IF(B296="Round Robin",IFERROR(VLOOKUP(C296,U299:AB303,7,FALSE),0),IF(B296="Elimination",IFERROR(VLOOKUP(C296,M299:T303,7,FALSE),0),IF(B296="Monrad/Compass",IFERROR(VLOOKUP(C296,AC299:AJ303,7,FALSE),0))))</f>
        <v>0</v>
      </c>
      <c r="E302" s="5"/>
      <c r="F302" s="5"/>
      <c r="G302" s="5"/>
      <c r="H302" s="5"/>
      <c r="I302" s="5"/>
      <c r="J302" s="5"/>
      <c r="K302" s="40">
        <f t="shared" si="36"/>
        <v>0</v>
      </c>
      <c r="M302" s="3">
        <v>8</v>
      </c>
      <c r="O302" s="47"/>
      <c r="P302" s="47"/>
      <c r="Q302" s="47"/>
      <c r="R302" s="47">
        <v>4</v>
      </c>
      <c r="S302" s="47">
        <v>2</v>
      </c>
      <c r="T302" s="47">
        <v>1</v>
      </c>
      <c r="U302" s="3">
        <v>8</v>
      </c>
      <c r="X302" s="47"/>
      <c r="Y302" s="47">
        <v>4</v>
      </c>
      <c r="Z302" s="47">
        <v>4</v>
      </c>
      <c r="AA302" s="47">
        <v>4</v>
      </c>
      <c r="AB302" s="47">
        <v>1</v>
      </c>
      <c r="AC302" s="3">
        <v>8</v>
      </c>
      <c r="AF302" s="47"/>
      <c r="AG302" s="47"/>
      <c r="AH302" s="47">
        <v>4</v>
      </c>
      <c r="AI302" s="47">
        <v>4</v>
      </c>
      <c r="AJ302" s="47">
        <v>4</v>
      </c>
    </row>
    <row r="303" spans="1:36" ht="15.75" hidden="1" outlineLevel="1" thickBot="1" x14ac:dyDescent="0.3">
      <c r="A303" s="83"/>
      <c r="B303" s="34"/>
      <c r="D303" s="36">
        <f>IF(B296="Round Robin",IFERROR(VLOOKUP(C296,U299:AB303,8,FALSE),0),IF(B296="Elimination",IFERROR(VLOOKUP(C296,M299:T303,8,FALSE),0),IF(B296="Monrad/Compass",IFERROR(VLOOKUP(C296,AC299:AJ303,8,FALSE),0))))</f>
        <v>0</v>
      </c>
      <c r="E303" s="5"/>
      <c r="F303" s="5"/>
      <c r="G303" s="5"/>
      <c r="H303" s="5"/>
      <c r="I303" s="5"/>
      <c r="J303" s="5"/>
      <c r="K303" s="40">
        <f t="shared" si="36"/>
        <v>0</v>
      </c>
      <c r="M303" s="1">
        <v>4</v>
      </c>
      <c r="S303" s="1">
        <v>2</v>
      </c>
      <c r="T303" s="1">
        <v>1</v>
      </c>
      <c r="U303" s="1">
        <v>4</v>
      </c>
      <c r="Z303" s="1">
        <v>2</v>
      </c>
      <c r="AA303" s="1">
        <v>2</v>
      </c>
      <c r="AB303" s="1">
        <v>2</v>
      </c>
      <c r="AC303" s="1">
        <v>4</v>
      </c>
      <c r="AD303" s="1" t="s">
        <v>77</v>
      </c>
      <c r="AE303" s="1" t="s">
        <v>77</v>
      </c>
      <c r="AF303" s="1" t="s">
        <v>77</v>
      </c>
      <c r="AG303" s="1" t="s">
        <v>77</v>
      </c>
      <c r="AH303" s="1" t="s">
        <v>77</v>
      </c>
      <c r="AI303" s="1" t="s">
        <v>77</v>
      </c>
      <c r="AJ303" s="1" t="s">
        <v>77</v>
      </c>
    </row>
    <row r="304" spans="1:36" ht="15.75" collapsed="1" thickBot="1" x14ac:dyDescent="0.3">
      <c r="A304" s="113" t="s">
        <v>101</v>
      </c>
      <c r="B304" s="116" t="s">
        <v>68</v>
      </c>
      <c r="C304" s="117">
        <v>0</v>
      </c>
      <c r="D304" s="118">
        <f>SUM(D306:D311)</f>
        <v>0</v>
      </c>
      <c r="E304" s="119"/>
      <c r="F304" s="119"/>
      <c r="G304" s="119"/>
      <c r="H304" s="119"/>
      <c r="I304" s="119"/>
      <c r="J304" s="119"/>
      <c r="K304" s="120"/>
      <c r="L304" s="119"/>
    </row>
    <row r="305" spans="1:36" ht="15" hidden="1" customHeight="1" outlineLevel="1" x14ac:dyDescent="0.25">
      <c r="A305" s="114"/>
      <c r="B305" s="33"/>
      <c r="D305" s="36"/>
      <c r="E305" s="54"/>
      <c r="F305" s="54"/>
      <c r="G305" s="54"/>
      <c r="H305" s="54"/>
      <c r="I305" s="54"/>
      <c r="J305" s="54"/>
      <c r="K305" s="120"/>
      <c r="V305" s="1" t="s">
        <v>69</v>
      </c>
      <c r="AD305" s="1" t="s">
        <v>70</v>
      </c>
    </row>
    <row r="306" spans="1:36" ht="15.75" hidden="1" outlineLevel="1" thickBot="1" x14ac:dyDescent="0.3">
      <c r="A306" s="114"/>
      <c r="B306" s="49" t="s">
        <v>94</v>
      </c>
      <c r="D306" s="36">
        <f>IF(B304="Round Robin",IFERROR(VLOOKUP(C304,U307:AB311,3,FALSE),0),IF(B304="Elimination",IFERROR(VLOOKUP(C304,M307:T311,3,FALSE),0),IF(B304="Monrad/Compass",IFERROR(VLOOKUP(C304,AC307:AJ311,3,FALSE),0))))</f>
        <v>0</v>
      </c>
      <c r="E306" s="5"/>
      <c r="F306" s="5"/>
      <c r="G306" s="5"/>
      <c r="H306" s="5"/>
      <c r="I306" s="5"/>
      <c r="J306" s="5"/>
      <c r="K306" s="120">
        <f>SUM(E306:J306)</f>
        <v>0</v>
      </c>
      <c r="N306" s="2">
        <v>2</v>
      </c>
      <c r="O306" s="2">
        <v>3</v>
      </c>
      <c r="P306" s="2">
        <v>4</v>
      </c>
      <c r="Q306" s="2">
        <v>5</v>
      </c>
      <c r="R306" s="2">
        <v>6</v>
      </c>
      <c r="S306" s="2">
        <v>7</v>
      </c>
      <c r="T306" s="2">
        <v>8</v>
      </c>
      <c r="V306" s="2">
        <v>2</v>
      </c>
      <c r="W306" s="2">
        <v>3</v>
      </c>
      <c r="X306" s="2">
        <v>4</v>
      </c>
      <c r="Y306" s="2">
        <v>5</v>
      </c>
      <c r="Z306" s="2">
        <v>6</v>
      </c>
      <c r="AA306" s="2">
        <v>7</v>
      </c>
      <c r="AB306" s="2">
        <v>8</v>
      </c>
      <c r="AD306" s="2">
        <v>2</v>
      </c>
      <c r="AE306" s="2">
        <v>3</v>
      </c>
      <c r="AF306" s="2">
        <v>4</v>
      </c>
      <c r="AG306" s="2">
        <v>5</v>
      </c>
      <c r="AH306" s="2">
        <v>6</v>
      </c>
      <c r="AI306" s="2">
        <v>7</v>
      </c>
      <c r="AJ306" s="2">
        <v>8</v>
      </c>
    </row>
    <row r="307" spans="1:36" ht="15.75" hidden="1" outlineLevel="1" thickBot="1" x14ac:dyDescent="0.3">
      <c r="A307" s="114"/>
      <c r="B307" s="33"/>
      <c r="D307" s="36">
        <f>IF(B304="Round Robin",IFERROR(VLOOKUP(C304,U307:AB311,4,FALSE),0),IF(B304="Elimination",IFERROR(VLOOKUP(C304,M307:T311,4,FALSE),0),IF(B304="Monrad/Compass",IFERROR(VLOOKUP(C304,AC307:AJ311,4,FALSE),0))))</f>
        <v>0</v>
      </c>
      <c r="E307" s="5"/>
      <c r="F307" s="5"/>
      <c r="G307" s="5"/>
      <c r="H307" s="5"/>
      <c r="I307" s="5"/>
      <c r="J307" s="5"/>
      <c r="K307" s="120">
        <f t="shared" ref="K307:K311" si="37">SUM(E307:J307)</f>
        <v>0</v>
      </c>
      <c r="M307" s="3">
        <v>64</v>
      </c>
      <c r="O307" s="47">
        <v>32</v>
      </c>
      <c r="P307" s="47">
        <v>16</v>
      </c>
      <c r="Q307" s="47">
        <v>8</v>
      </c>
      <c r="R307" s="47">
        <v>4</v>
      </c>
      <c r="S307" s="47">
        <v>2</v>
      </c>
      <c r="T307" s="47">
        <v>1</v>
      </c>
      <c r="U307" s="3">
        <v>32</v>
      </c>
      <c r="W307" s="1">
        <v>16</v>
      </c>
      <c r="X307" s="47">
        <v>16</v>
      </c>
      <c r="Y307" s="47">
        <v>16</v>
      </c>
      <c r="Z307" s="47">
        <v>4</v>
      </c>
      <c r="AA307" s="47">
        <v>2</v>
      </c>
      <c r="AB307" s="47">
        <v>1</v>
      </c>
      <c r="AC307" s="3">
        <v>32</v>
      </c>
      <c r="AF307" s="47">
        <v>16</v>
      </c>
      <c r="AG307" s="47">
        <v>16</v>
      </c>
      <c r="AH307" s="47">
        <v>16</v>
      </c>
      <c r="AI307" s="47">
        <v>16</v>
      </c>
      <c r="AJ307" s="47">
        <v>16</v>
      </c>
    </row>
    <row r="308" spans="1:36" ht="15.75" hidden="1" outlineLevel="1" thickBot="1" x14ac:dyDescent="0.3">
      <c r="A308" s="114"/>
      <c r="B308" s="33"/>
      <c r="D308" s="36">
        <f>IF(B304="Round Robin",IFERROR(VLOOKUP(C304,U307:AB311,5,FALSE),0),IF(B304="Elimination",IFERROR(VLOOKUP(C304,M307:T311,5,FALSE),0),IF(B304="Monrad/Compass",IFERROR(VLOOKUP(C304,AC307:AJ311,5,FALSE),0))))</f>
        <v>0</v>
      </c>
      <c r="E308" s="5"/>
      <c r="F308" s="5"/>
      <c r="G308" s="5"/>
      <c r="H308" s="5"/>
      <c r="I308" s="5"/>
      <c r="J308" s="5"/>
      <c r="K308" s="120">
        <f t="shared" si="37"/>
        <v>0</v>
      </c>
      <c r="M308" s="3">
        <v>32</v>
      </c>
      <c r="O308" s="47"/>
      <c r="P308" s="47">
        <v>16</v>
      </c>
      <c r="Q308" s="47">
        <v>8</v>
      </c>
      <c r="R308" s="47">
        <v>4</v>
      </c>
      <c r="S308" s="47">
        <v>2</v>
      </c>
      <c r="T308" s="47">
        <v>1</v>
      </c>
      <c r="U308" s="3">
        <v>24</v>
      </c>
      <c r="X308" s="47"/>
      <c r="Y308" s="47"/>
      <c r="Z308" s="47"/>
      <c r="AA308" s="47"/>
      <c r="AB308" s="47"/>
      <c r="AC308" s="3">
        <v>24</v>
      </c>
      <c r="AF308" s="47"/>
      <c r="AG308" s="47"/>
      <c r="AH308" s="47"/>
      <c r="AI308" s="47"/>
      <c r="AJ308" s="47"/>
    </row>
    <row r="309" spans="1:36" ht="15.75" hidden="1" outlineLevel="1" thickBot="1" x14ac:dyDescent="0.3">
      <c r="A309" s="114"/>
      <c r="B309" s="33"/>
      <c r="D309" s="36">
        <f>IF(B304="Round Robin",IFERROR(VLOOKUP(C304,U307:AB311,6,FALSE),0),IF(B304="Elimination",IFERROR(VLOOKUP(C304,M307:T311,6,FALSE),0),IF(B304="Monrad/Compass",IFERROR(VLOOKUP(C304,AC307:AJ311,6,FALSE),0))))</f>
        <v>0</v>
      </c>
      <c r="E309" s="5"/>
      <c r="F309" s="5"/>
      <c r="G309" s="5"/>
      <c r="H309" s="5"/>
      <c r="I309" s="5"/>
      <c r="J309" s="5"/>
      <c r="K309" s="120">
        <f t="shared" si="37"/>
        <v>0</v>
      </c>
      <c r="M309" s="3">
        <v>16</v>
      </c>
      <c r="O309" s="47"/>
      <c r="P309" s="47"/>
      <c r="Q309" s="47">
        <v>8</v>
      </c>
      <c r="R309" s="47">
        <v>4</v>
      </c>
      <c r="S309" s="47">
        <v>2</v>
      </c>
      <c r="T309" s="47">
        <v>1</v>
      </c>
      <c r="U309" s="3">
        <v>16</v>
      </c>
      <c r="X309" s="47">
        <v>8</v>
      </c>
      <c r="Y309" s="47">
        <v>8</v>
      </c>
      <c r="Z309" s="47">
        <v>8</v>
      </c>
      <c r="AA309" s="47">
        <v>2</v>
      </c>
      <c r="AB309" s="47">
        <v>1</v>
      </c>
      <c r="AC309" s="3">
        <v>16</v>
      </c>
      <c r="AF309" s="47"/>
      <c r="AG309" s="47">
        <v>8</v>
      </c>
      <c r="AH309" s="47">
        <v>8</v>
      </c>
      <c r="AI309" s="47">
        <v>8</v>
      </c>
      <c r="AJ309" s="47">
        <v>8</v>
      </c>
    </row>
    <row r="310" spans="1:36" ht="15.75" hidden="1" outlineLevel="1" thickBot="1" x14ac:dyDescent="0.3">
      <c r="A310" s="114"/>
      <c r="B310" s="33"/>
      <c r="D310" s="36">
        <f>IF(B304="Round Robin",IFERROR(VLOOKUP(C304,U307:AB311,7,FALSE),0),IF(B304="Elimination",IFERROR(VLOOKUP(C304,M307:T311,7,FALSE),0),IF(B304="Monrad/Compass",IFERROR(VLOOKUP(C304,AC307:AJ311,7,FALSE),0))))</f>
        <v>0</v>
      </c>
      <c r="E310" s="5"/>
      <c r="F310" s="5"/>
      <c r="G310" s="5"/>
      <c r="H310" s="5"/>
      <c r="I310" s="5"/>
      <c r="J310" s="5"/>
      <c r="K310" s="120">
        <f t="shared" si="37"/>
        <v>0</v>
      </c>
      <c r="M310" s="3">
        <v>8</v>
      </c>
      <c r="O310" s="47"/>
      <c r="P310" s="47"/>
      <c r="Q310" s="47"/>
      <c r="R310" s="47">
        <v>4</v>
      </c>
      <c r="S310" s="47">
        <v>2</v>
      </c>
      <c r="T310" s="47">
        <v>1</v>
      </c>
      <c r="U310" s="3">
        <v>8</v>
      </c>
      <c r="X310" s="47"/>
      <c r="Y310" s="47">
        <v>4</v>
      </c>
      <c r="Z310" s="47">
        <v>4</v>
      </c>
      <c r="AA310" s="47">
        <v>4</v>
      </c>
      <c r="AB310" s="47">
        <v>1</v>
      </c>
      <c r="AC310" s="3">
        <v>8</v>
      </c>
      <c r="AF310" s="47"/>
      <c r="AG310" s="47"/>
      <c r="AH310" s="47">
        <v>4</v>
      </c>
      <c r="AI310" s="47">
        <v>4</v>
      </c>
      <c r="AJ310" s="47">
        <v>4</v>
      </c>
    </row>
    <row r="311" spans="1:36" ht="15.75" hidden="1" outlineLevel="1" thickBot="1" x14ac:dyDescent="0.3">
      <c r="A311" s="115"/>
      <c r="B311" s="34"/>
      <c r="D311" s="36">
        <f>IF(B304="Round Robin",IFERROR(VLOOKUP(C304,U307:AB311,8,FALSE),0),IF(B304="Elimination",IFERROR(VLOOKUP(C304,M307:T311,8,FALSE),0),IF(B304="Monrad/Compass",IFERROR(VLOOKUP(C304,AC307:AJ311,8,FALSE),0))))</f>
        <v>0</v>
      </c>
      <c r="E311" s="5"/>
      <c r="F311" s="5"/>
      <c r="G311" s="5"/>
      <c r="H311" s="5"/>
      <c r="I311" s="5"/>
      <c r="J311" s="5"/>
      <c r="K311" s="120">
        <f t="shared" si="37"/>
        <v>0</v>
      </c>
      <c r="M311" s="1">
        <v>4</v>
      </c>
      <c r="S311" s="1">
        <v>2</v>
      </c>
      <c r="T311" s="1">
        <v>1</v>
      </c>
      <c r="U311" s="1">
        <v>4</v>
      </c>
      <c r="Z311" s="1">
        <v>2</v>
      </c>
      <c r="AA311" s="1">
        <v>2</v>
      </c>
      <c r="AB311" s="1">
        <v>2</v>
      </c>
      <c r="AC311" s="1">
        <v>4</v>
      </c>
      <c r="AD311" s="1" t="s">
        <v>77</v>
      </c>
      <c r="AE311" s="1" t="s">
        <v>77</v>
      </c>
      <c r="AF311" s="1" t="s">
        <v>77</v>
      </c>
      <c r="AG311" s="1" t="s">
        <v>77</v>
      </c>
      <c r="AH311" s="1" t="s">
        <v>77</v>
      </c>
      <c r="AI311" s="1" t="s">
        <v>77</v>
      </c>
      <c r="AJ311" s="1" t="s">
        <v>77</v>
      </c>
    </row>
    <row r="312" spans="1:36" ht="15.75" collapsed="1" thickBot="1" x14ac:dyDescent="0.3">
      <c r="A312" s="41" t="s">
        <v>102</v>
      </c>
      <c r="B312" s="91" t="s">
        <v>68</v>
      </c>
      <c r="C312" s="92">
        <v>0</v>
      </c>
      <c r="D312" s="35">
        <f>SUM(D314:D319)</f>
        <v>0</v>
      </c>
      <c r="E312" s="11"/>
      <c r="F312" s="11"/>
      <c r="G312" s="11"/>
      <c r="H312" s="11"/>
      <c r="I312" s="11"/>
      <c r="J312" s="11"/>
      <c r="K312" s="12"/>
      <c r="L312" s="11"/>
    </row>
    <row r="313" spans="1:36" ht="15" hidden="1" customHeight="1" outlineLevel="1" x14ac:dyDescent="0.25">
      <c r="A313" s="53"/>
      <c r="B313" s="33"/>
      <c r="D313" s="36"/>
      <c r="E313" s="54"/>
      <c r="F313" s="54"/>
      <c r="G313" s="54"/>
      <c r="H313" s="54"/>
      <c r="I313" s="54"/>
      <c r="J313" s="54"/>
      <c r="K313" s="12"/>
      <c r="V313" s="1" t="s">
        <v>69</v>
      </c>
      <c r="AD313" s="1" t="s">
        <v>70</v>
      </c>
    </row>
    <row r="314" spans="1:36" ht="15.75" hidden="1" outlineLevel="1" thickBot="1" x14ac:dyDescent="0.3">
      <c r="A314" s="53"/>
      <c r="B314" s="49" t="s">
        <v>94</v>
      </c>
      <c r="D314" s="36">
        <f>IF(B312="Round Robin",IFERROR(VLOOKUP(C312,U315:AB319,3,FALSE),0),IF(B312="Elimination",IFERROR(VLOOKUP(C312,M315:T319,3,FALSE),0),IF(B312="Monrad/Compass",IFERROR(VLOOKUP(C312,AC315:AJ319,3,FALSE),0))))</f>
        <v>0</v>
      </c>
      <c r="E314" s="5"/>
      <c r="F314" s="5"/>
      <c r="G314" s="5"/>
      <c r="H314" s="5"/>
      <c r="I314" s="5"/>
      <c r="J314" s="5"/>
      <c r="K314" s="12">
        <f>SUM(E314:J314)</f>
        <v>0</v>
      </c>
      <c r="N314" s="2">
        <v>2</v>
      </c>
      <c r="O314" s="2">
        <v>3</v>
      </c>
      <c r="P314" s="2">
        <v>4</v>
      </c>
      <c r="Q314" s="2">
        <v>5</v>
      </c>
      <c r="R314" s="2">
        <v>6</v>
      </c>
      <c r="S314" s="2">
        <v>7</v>
      </c>
      <c r="T314" s="2">
        <v>8</v>
      </c>
      <c r="V314" s="2">
        <v>2</v>
      </c>
      <c r="W314" s="2">
        <v>3</v>
      </c>
      <c r="X314" s="2">
        <v>4</v>
      </c>
      <c r="Y314" s="2">
        <v>5</v>
      </c>
      <c r="Z314" s="2">
        <v>6</v>
      </c>
      <c r="AA314" s="2">
        <v>7</v>
      </c>
      <c r="AB314" s="2">
        <v>8</v>
      </c>
      <c r="AD314" s="2">
        <v>2</v>
      </c>
      <c r="AE314" s="2">
        <v>3</v>
      </c>
      <c r="AF314" s="2">
        <v>4</v>
      </c>
      <c r="AG314" s="2">
        <v>5</v>
      </c>
      <c r="AH314" s="2">
        <v>6</v>
      </c>
      <c r="AI314" s="2">
        <v>7</v>
      </c>
      <c r="AJ314" s="2">
        <v>8</v>
      </c>
    </row>
    <row r="315" spans="1:36" ht="15.75" hidden="1" outlineLevel="1" thickBot="1" x14ac:dyDescent="0.3">
      <c r="A315" s="53"/>
      <c r="B315" s="33"/>
      <c r="D315" s="36">
        <f>IF(B312="Round Robin",IFERROR(VLOOKUP(C312,U315:AB319,4,FALSE),0),IF(B312="Elimination",IFERROR(VLOOKUP(C312,M315:T319,4,FALSE),0),IF(B312="Monrad/Compass",IFERROR(VLOOKUP(C312,AC315:AJ319,4,FALSE),0))))</f>
        <v>0</v>
      </c>
      <c r="E315" s="5"/>
      <c r="F315" s="5"/>
      <c r="G315" s="5"/>
      <c r="H315" s="5"/>
      <c r="I315" s="5"/>
      <c r="J315" s="5"/>
      <c r="K315" s="12">
        <f t="shared" ref="K315:K319" si="38">SUM(E315:J315)</f>
        <v>0</v>
      </c>
      <c r="M315" s="3">
        <v>64</v>
      </c>
      <c r="O315" s="47">
        <v>32</v>
      </c>
      <c r="P315" s="47">
        <v>16</v>
      </c>
      <c r="Q315" s="47">
        <v>8</v>
      </c>
      <c r="R315" s="47">
        <v>4</v>
      </c>
      <c r="S315" s="47">
        <v>2</v>
      </c>
      <c r="T315" s="47">
        <v>1</v>
      </c>
      <c r="U315" s="3">
        <v>32</v>
      </c>
      <c r="W315" s="1">
        <v>16</v>
      </c>
      <c r="X315" s="47">
        <v>16</v>
      </c>
      <c r="Y315" s="47">
        <v>16</v>
      </c>
      <c r="Z315" s="47">
        <v>4</v>
      </c>
      <c r="AA315" s="47">
        <v>2</v>
      </c>
      <c r="AB315" s="47">
        <v>1</v>
      </c>
      <c r="AC315" s="3">
        <v>32</v>
      </c>
      <c r="AF315" s="47">
        <v>16</v>
      </c>
      <c r="AG315" s="47">
        <v>16</v>
      </c>
      <c r="AH315" s="47">
        <v>16</v>
      </c>
      <c r="AI315" s="47">
        <v>16</v>
      </c>
      <c r="AJ315" s="47">
        <v>16</v>
      </c>
    </row>
    <row r="316" spans="1:36" ht="15.75" hidden="1" outlineLevel="1" thickBot="1" x14ac:dyDescent="0.3">
      <c r="A316" s="53"/>
      <c r="B316" s="33"/>
      <c r="D316" s="36">
        <f>IF(B312="Round Robin",IFERROR(VLOOKUP(C312,U315:AB319,5,FALSE),0),IF(B312="Elimination",IFERROR(VLOOKUP(C312,M315:T319,5,FALSE),0),IF(B312="Monrad/Compass",IFERROR(VLOOKUP(C312,AC315:AJ319,5,FALSE),0))))</f>
        <v>0</v>
      </c>
      <c r="E316" s="5"/>
      <c r="F316" s="5"/>
      <c r="G316" s="5"/>
      <c r="H316" s="5"/>
      <c r="I316" s="5"/>
      <c r="J316" s="5"/>
      <c r="K316" s="12">
        <f t="shared" si="38"/>
        <v>0</v>
      </c>
      <c r="M316" s="3">
        <v>32</v>
      </c>
      <c r="O316" s="47"/>
      <c r="P316" s="47">
        <v>16</v>
      </c>
      <c r="Q316" s="47">
        <v>8</v>
      </c>
      <c r="R316" s="47">
        <v>4</v>
      </c>
      <c r="S316" s="47">
        <v>2</v>
      </c>
      <c r="T316" s="47">
        <v>1</v>
      </c>
      <c r="U316" s="3">
        <v>24</v>
      </c>
      <c r="X316" s="47"/>
      <c r="Y316" s="47"/>
      <c r="Z316" s="47"/>
      <c r="AA316" s="47"/>
      <c r="AB316" s="47"/>
      <c r="AC316" s="3">
        <v>24</v>
      </c>
      <c r="AF316" s="47"/>
      <c r="AG316" s="47"/>
      <c r="AH316" s="47"/>
      <c r="AI316" s="47"/>
      <c r="AJ316" s="47"/>
    </row>
    <row r="317" spans="1:36" ht="15.75" hidden="1" outlineLevel="1" thickBot="1" x14ac:dyDescent="0.3">
      <c r="A317" s="53"/>
      <c r="B317" s="33"/>
      <c r="D317" s="36">
        <f>IF(B312="Round Robin",IFERROR(VLOOKUP(C312,U315:AB319,6,FALSE),0),IF(B312="Elimination",IFERROR(VLOOKUP(C312,M315:T319,6,FALSE),0),IF(B312="Monrad/Compass",IFERROR(VLOOKUP(C312,AC315:AJ319,6,FALSE),0))))</f>
        <v>0</v>
      </c>
      <c r="E317" s="5"/>
      <c r="F317" s="5"/>
      <c r="G317" s="5"/>
      <c r="H317" s="5"/>
      <c r="I317" s="5"/>
      <c r="J317" s="5"/>
      <c r="K317" s="12">
        <f t="shared" si="38"/>
        <v>0</v>
      </c>
      <c r="M317" s="3">
        <v>16</v>
      </c>
      <c r="O317" s="47"/>
      <c r="P317" s="47"/>
      <c r="Q317" s="47">
        <v>8</v>
      </c>
      <c r="R317" s="47">
        <v>4</v>
      </c>
      <c r="S317" s="47">
        <v>2</v>
      </c>
      <c r="T317" s="47">
        <v>1</v>
      </c>
      <c r="U317" s="3">
        <v>16</v>
      </c>
      <c r="X317" s="47">
        <v>8</v>
      </c>
      <c r="Y317" s="47">
        <v>8</v>
      </c>
      <c r="Z317" s="47">
        <v>8</v>
      </c>
      <c r="AA317" s="47">
        <v>2</v>
      </c>
      <c r="AB317" s="47">
        <v>1</v>
      </c>
      <c r="AC317" s="3">
        <v>16</v>
      </c>
      <c r="AF317" s="47"/>
      <c r="AG317" s="47">
        <v>8</v>
      </c>
      <c r="AH317" s="47">
        <v>8</v>
      </c>
      <c r="AI317" s="47">
        <v>8</v>
      </c>
      <c r="AJ317" s="47">
        <v>8</v>
      </c>
    </row>
    <row r="318" spans="1:36" ht="15.75" hidden="1" outlineLevel="1" thickBot="1" x14ac:dyDescent="0.3">
      <c r="A318" s="53"/>
      <c r="B318" s="33"/>
      <c r="D318" s="36">
        <f>IF(B312="Round Robin",IFERROR(VLOOKUP(C312,U315:AB319,7,FALSE),0),IF(B312="Elimination",IFERROR(VLOOKUP(C312,M315:T319,7,FALSE),0),IF(B312="Monrad/Compass",IFERROR(VLOOKUP(C312,AC315:AJ319,7,FALSE),0))))</f>
        <v>0</v>
      </c>
      <c r="E318" s="5"/>
      <c r="F318" s="5"/>
      <c r="G318" s="5"/>
      <c r="H318" s="5"/>
      <c r="I318" s="5"/>
      <c r="J318" s="5"/>
      <c r="K318" s="12">
        <f t="shared" si="38"/>
        <v>0</v>
      </c>
      <c r="M318" s="3">
        <v>8</v>
      </c>
      <c r="O318" s="47"/>
      <c r="P318" s="47"/>
      <c r="Q318" s="47"/>
      <c r="R318" s="47">
        <v>4</v>
      </c>
      <c r="S318" s="47">
        <v>2</v>
      </c>
      <c r="T318" s="47">
        <v>1</v>
      </c>
      <c r="U318" s="3">
        <v>8</v>
      </c>
      <c r="X318" s="47"/>
      <c r="Y318" s="47">
        <v>4</v>
      </c>
      <c r="Z318" s="47">
        <v>4</v>
      </c>
      <c r="AA318" s="47">
        <v>4</v>
      </c>
      <c r="AB318" s="47">
        <v>1</v>
      </c>
      <c r="AC318" s="3">
        <v>8</v>
      </c>
      <c r="AF318" s="47"/>
      <c r="AG318" s="47"/>
      <c r="AH318" s="47">
        <v>4</v>
      </c>
      <c r="AI318" s="47">
        <v>4</v>
      </c>
      <c r="AJ318" s="47">
        <v>4</v>
      </c>
    </row>
    <row r="319" spans="1:36" ht="15.75" hidden="1" outlineLevel="1" thickBot="1" x14ac:dyDescent="0.3">
      <c r="A319" s="55"/>
      <c r="B319" s="34"/>
      <c r="D319" s="36">
        <f>IF(B312="Round Robin",IFERROR(VLOOKUP(C312,U315:AB319,8,FALSE),0),IF(B312="Elimination",IFERROR(VLOOKUP(C312,M315:T319,8,FALSE),0),IF(B312="Monrad/Compass",IFERROR(VLOOKUP(C312,AC315:AJ319,8,FALSE),0))))</f>
        <v>0</v>
      </c>
      <c r="E319" s="5"/>
      <c r="F319" s="5"/>
      <c r="G319" s="5"/>
      <c r="H319" s="5"/>
      <c r="I319" s="5"/>
      <c r="J319" s="5"/>
      <c r="K319" s="12">
        <f t="shared" si="38"/>
        <v>0</v>
      </c>
      <c r="M319" s="1">
        <v>4</v>
      </c>
      <c r="S319" s="1">
        <v>2</v>
      </c>
      <c r="T319" s="1">
        <v>1</v>
      </c>
      <c r="U319" s="1">
        <v>4</v>
      </c>
      <c r="Z319" s="1">
        <v>2</v>
      </c>
      <c r="AA319" s="1">
        <v>2</v>
      </c>
      <c r="AB319" s="1">
        <v>2</v>
      </c>
      <c r="AC319" s="1">
        <v>4</v>
      </c>
      <c r="AD319" s="1" t="s">
        <v>77</v>
      </c>
      <c r="AE319" s="1" t="s">
        <v>77</v>
      </c>
      <c r="AF319" s="1" t="s">
        <v>77</v>
      </c>
      <c r="AG319" s="1" t="s">
        <v>77</v>
      </c>
      <c r="AH319" s="1" t="s">
        <v>77</v>
      </c>
      <c r="AI319" s="1" t="s">
        <v>77</v>
      </c>
      <c r="AJ319" s="1" t="s">
        <v>77</v>
      </c>
    </row>
    <row r="320" spans="1:36" ht="15.75" collapsed="1" thickBot="1" x14ac:dyDescent="0.3">
      <c r="A320" s="105" t="s">
        <v>103</v>
      </c>
      <c r="B320" s="108" t="s">
        <v>68</v>
      </c>
      <c r="C320" s="109">
        <v>0</v>
      </c>
      <c r="D320" s="110">
        <f>SUM(D322:D327)</f>
        <v>0</v>
      </c>
      <c r="E320" s="111"/>
      <c r="F320" s="111"/>
      <c r="G320" s="111"/>
      <c r="H320" s="111"/>
      <c r="I320" s="111"/>
      <c r="J320" s="111"/>
      <c r="K320" s="112"/>
      <c r="L320" s="111"/>
    </row>
    <row r="321" spans="1:36" ht="15" hidden="1" customHeight="1" outlineLevel="1" x14ac:dyDescent="0.25">
      <c r="A321" s="106"/>
      <c r="B321" s="33"/>
      <c r="D321" s="36"/>
      <c r="E321" s="54"/>
      <c r="F321" s="54"/>
      <c r="G321" s="54"/>
      <c r="H321" s="54"/>
      <c r="I321" s="54"/>
      <c r="J321" s="54"/>
      <c r="K321" s="112"/>
      <c r="V321" s="1" t="s">
        <v>69</v>
      </c>
      <c r="AD321" s="1" t="s">
        <v>70</v>
      </c>
    </row>
    <row r="322" spans="1:36" ht="15.75" hidden="1" outlineLevel="1" thickBot="1" x14ac:dyDescent="0.3">
      <c r="A322" s="106"/>
      <c r="B322" s="49" t="s">
        <v>94</v>
      </c>
      <c r="D322" s="36">
        <f>IF(B320="Round Robin",IFERROR(VLOOKUP(C320,U323:AB327,3,FALSE),0),IF(B320="Elimination",IFERROR(VLOOKUP(C320,M323:T327,3,FALSE),0),IF(B320="Monrad/Compass",IFERROR(VLOOKUP(C320,AC323:AJ327,3,FALSE),0))))</f>
        <v>0</v>
      </c>
      <c r="E322" s="5"/>
      <c r="F322" s="5"/>
      <c r="G322" s="5"/>
      <c r="H322" s="5"/>
      <c r="I322" s="5"/>
      <c r="J322" s="5"/>
      <c r="K322" s="112">
        <f>SUM(E322:J322)</f>
        <v>0</v>
      </c>
      <c r="N322" s="2">
        <v>2</v>
      </c>
      <c r="O322" s="2">
        <v>3</v>
      </c>
      <c r="P322" s="2">
        <v>4</v>
      </c>
      <c r="Q322" s="2">
        <v>5</v>
      </c>
      <c r="R322" s="2">
        <v>6</v>
      </c>
      <c r="S322" s="2">
        <v>7</v>
      </c>
      <c r="T322" s="2">
        <v>8</v>
      </c>
      <c r="V322" s="2">
        <v>2</v>
      </c>
      <c r="W322" s="2">
        <v>3</v>
      </c>
      <c r="X322" s="2">
        <v>4</v>
      </c>
      <c r="Y322" s="2">
        <v>5</v>
      </c>
      <c r="Z322" s="2">
        <v>6</v>
      </c>
      <c r="AA322" s="2">
        <v>7</v>
      </c>
      <c r="AB322" s="2">
        <v>8</v>
      </c>
      <c r="AD322" s="2">
        <v>2</v>
      </c>
      <c r="AE322" s="2">
        <v>3</v>
      </c>
      <c r="AF322" s="2">
        <v>4</v>
      </c>
      <c r="AG322" s="2">
        <v>5</v>
      </c>
      <c r="AH322" s="2">
        <v>6</v>
      </c>
      <c r="AI322" s="2">
        <v>7</v>
      </c>
      <c r="AJ322" s="2">
        <v>8</v>
      </c>
    </row>
    <row r="323" spans="1:36" ht="15.75" hidden="1" outlineLevel="1" thickBot="1" x14ac:dyDescent="0.3">
      <c r="A323" s="106"/>
      <c r="B323" s="33"/>
      <c r="D323" s="36">
        <f>IF(B320="Round Robin",IFERROR(VLOOKUP(C320,U323:AB327,4,FALSE),0),IF(B320="Elimination",IFERROR(VLOOKUP(C320,M323:T327,4,FALSE),0),IF(B320="Monrad/Compass",IFERROR(VLOOKUP(C320,AC323:AJ327,4,FALSE),0))))</f>
        <v>0</v>
      </c>
      <c r="E323" s="5"/>
      <c r="F323" s="5"/>
      <c r="G323" s="5"/>
      <c r="H323" s="5"/>
      <c r="I323" s="5"/>
      <c r="J323" s="5"/>
      <c r="K323" s="112">
        <f t="shared" ref="K323:K327" si="39">SUM(E323:J323)</f>
        <v>0</v>
      </c>
      <c r="M323" s="3">
        <v>64</v>
      </c>
      <c r="O323" s="47">
        <v>32</v>
      </c>
      <c r="P323" s="47">
        <v>16</v>
      </c>
      <c r="Q323" s="47">
        <v>8</v>
      </c>
      <c r="R323" s="47">
        <v>4</v>
      </c>
      <c r="S323" s="47">
        <v>2</v>
      </c>
      <c r="T323" s="47">
        <v>1</v>
      </c>
      <c r="U323" s="3">
        <v>32</v>
      </c>
      <c r="W323" s="1">
        <v>16</v>
      </c>
      <c r="X323" s="47">
        <v>16</v>
      </c>
      <c r="Y323" s="47">
        <v>16</v>
      </c>
      <c r="Z323" s="47">
        <v>4</v>
      </c>
      <c r="AA323" s="47">
        <v>2</v>
      </c>
      <c r="AB323" s="47">
        <v>1</v>
      </c>
      <c r="AC323" s="3">
        <v>32</v>
      </c>
      <c r="AF323" s="47">
        <v>16</v>
      </c>
      <c r="AG323" s="47">
        <v>16</v>
      </c>
      <c r="AH323" s="47">
        <v>16</v>
      </c>
      <c r="AI323" s="47">
        <v>16</v>
      </c>
      <c r="AJ323" s="47">
        <v>16</v>
      </c>
    </row>
    <row r="324" spans="1:36" ht="15.75" hidden="1" outlineLevel="1" thickBot="1" x14ac:dyDescent="0.3">
      <c r="A324" s="106"/>
      <c r="B324" s="33"/>
      <c r="D324" s="36">
        <f>IF(B320="Round Robin",IFERROR(VLOOKUP(C320,U323:AB327,5,FALSE),0),IF(B320="Elimination",IFERROR(VLOOKUP(C320,M323:T327,5,FALSE),0),IF(B320="Monrad/Compass",IFERROR(VLOOKUP(C320,AC323:AJ327,5,FALSE),0))))</f>
        <v>0</v>
      </c>
      <c r="E324" s="5"/>
      <c r="F324" s="5"/>
      <c r="G324" s="5"/>
      <c r="H324" s="5"/>
      <c r="I324" s="5"/>
      <c r="J324" s="5"/>
      <c r="K324" s="112">
        <f t="shared" si="39"/>
        <v>0</v>
      </c>
      <c r="M324" s="3">
        <v>32</v>
      </c>
      <c r="O324" s="47"/>
      <c r="P324" s="47">
        <v>16</v>
      </c>
      <c r="Q324" s="47">
        <v>8</v>
      </c>
      <c r="R324" s="47">
        <v>4</v>
      </c>
      <c r="S324" s="47">
        <v>2</v>
      </c>
      <c r="T324" s="47">
        <v>1</v>
      </c>
      <c r="U324" s="3">
        <v>24</v>
      </c>
      <c r="X324" s="47"/>
      <c r="Y324" s="47"/>
      <c r="Z324" s="47"/>
      <c r="AA324" s="47"/>
      <c r="AB324" s="47"/>
      <c r="AC324" s="3">
        <v>24</v>
      </c>
      <c r="AF324" s="47"/>
      <c r="AG324" s="47"/>
      <c r="AH324" s="47"/>
      <c r="AI324" s="47"/>
      <c r="AJ324" s="47"/>
    </row>
    <row r="325" spans="1:36" ht="15.75" hidden="1" outlineLevel="1" thickBot="1" x14ac:dyDescent="0.3">
      <c r="A325" s="106"/>
      <c r="B325" s="33"/>
      <c r="D325" s="36">
        <f>IF(B320="Round Robin",IFERROR(VLOOKUP(C320,U323:AB327,6,FALSE),0),IF(B320="Elimination",IFERROR(VLOOKUP(C320,M323:T327,6,FALSE),0),IF(B320="Monrad/Compass",IFERROR(VLOOKUP(C320,AC323:AJ327,6,FALSE),0))))</f>
        <v>0</v>
      </c>
      <c r="E325" s="5"/>
      <c r="F325" s="5"/>
      <c r="G325" s="5"/>
      <c r="H325" s="5"/>
      <c r="I325" s="5"/>
      <c r="J325" s="5"/>
      <c r="K325" s="112">
        <f t="shared" si="39"/>
        <v>0</v>
      </c>
      <c r="M325" s="3">
        <v>16</v>
      </c>
      <c r="O325" s="47"/>
      <c r="P325" s="47"/>
      <c r="Q325" s="47">
        <v>8</v>
      </c>
      <c r="R325" s="47">
        <v>4</v>
      </c>
      <c r="S325" s="47">
        <v>2</v>
      </c>
      <c r="T325" s="47">
        <v>1</v>
      </c>
      <c r="U325" s="3">
        <v>16</v>
      </c>
      <c r="X325" s="47">
        <v>8</v>
      </c>
      <c r="Y325" s="47">
        <v>8</v>
      </c>
      <c r="Z325" s="47">
        <v>8</v>
      </c>
      <c r="AA325" s="47">
        <v>2</v>
      </c>
      <c r="AB325" s="47">
        <v>1</v>
      </c>
      <c r="AC325" s="3">
        <v>16</v>
      </c>
      <c r="AF325" s="47"/>
      <c r="AG325" s="47">
        <v>8</v>
      </c>
      <c r="AH325" s="47">
        <v>8</v>
      </c>
      <c r="AI325" s="47">
        <v>8</v>
      </c>
      <c r="AJ325" s="47">
        <v>8</v>
      </c>
    </row>
    <row r="326" spans="1:36" ht="15.75" hidden="1" outlineLevel="1" thickBot="1" x14ac:dyDescent="0.3">
      <c r="A326" s="106"/>
      <c r="B326" s="33"/>
      <c r="D326" s="36">
        <f>IF(B320="Round Robin",IFERROR(VLOOKUP(C320,U323:AB327,7,FALSE),0),IF(B320="Elimination",IFERROR(VLOOKUP(C320,M323:T327,7,FALSE),0),IF(B320="Monrad/Compass",IFERROR(VLOOKUP(C320,AC323:AJ327,7,FALSE),0))))</f>
        <v>0</v>
      </c>
      <c r="E326" s="5"/>
      <c r="F326" s="5"/>
      <c r="G326" s="5"/>
      <c r="H326" s="5"/>
      <c r="I326" s="5"/>
      <c r="J326" s="5"/>
      <c r="K326" s="112">
        <f t="shared" si="39"/>
        <v>0</v>
      </c>
      <c r="M326" s="3">
        <v>8</v>
      </c>
      <c r="O326" s="47"/>
      <c r="P326" s="47"/>
      <c r="Q326" s="47"/>
      <c r="R326" s="47">
        <v>4</v>
      </c>
      <c r="S326" s="47">
        <v>2</v>
      </c>
      <c r="T326" s="47">
        <v>1</v>
      </c>
      <c r="U326" s="3">
        <v>8</v>
      </c>
      <c r="X326" s="47"/>
      <c r="Y326" s="47">
        <v>4</v>
      </c>
      <c r="Z326" s="47">
        <v>4</v>
      </c>
      <c r="AA326" s="47">
        <v>4</v>
      </c>
      <c r="AB326" s="47">
        <v>1</v>
      </c>
      <c r="AC326" s="3">
        <v>8</v>
      </c>
      <c r="AF326" s="47"/>
      <c r="AG326" s="47"/>
      <c r="AH326" s="47">
        <v>4</v>
      </c>
      <c r="AI326" s="47">
        <v>4</v>
      </c>
      <c r="AJ326" s="47">
        <v>4</v>
      </c>
    </row>
    <row r="327" spans="1:36" ht="15.75" hidden="1" outlineLevel="1" thickBot="1" x14ac:dyDescent="0.3">
      <c r="A327" s="107"/>
      <c r="B327" s="34"/>
      <c r="D327" s="36">
        <f>IF(B320="Round Robin",IFERROR(VLOOKUP(C320,U323:AB327,8,FALSE),0),IF(B320="Elimination",IFERROR(VLOOKUP(C320,M323:T327,8,FALSE),0),IF(B320="Monrad/Compass",IFERROR(VLOOKUP(C320,AC323:AJ327,8,FALSE),0))))</f>
        <v>0</v>
      </c>
      <c r="E327" s="5"/>
      <c r="F327" s="5"/>
      <c r="G327" s="5"/>
      <c r="H327" s="5"/>
      <c r="I327" s="5"/>
      <c r="J327" s="5"/>
      <c r="K327" s="112">
        <f t="shared" si="39"/>
        <v>0</v>
      </c>
      <c r="M327" s="1">
        <v>4</v>
      </c>
      <c r="S327" s="1">
        <v>2</v>
      </c>
      <c r="T327" s="1">
        <v>1</v>
      </c>
      <c r="U327" s="1">
        <v>4</v>
      </c>
      <c r="Z327" s="1">
        <v>2</v>
      </c>
      <c r="AA327" s="1">
        <v>2</v>
      </c>
      <c r="AB327" s="1">
        <v>2</v>
      </c>
      <c r="AC327" s="1">
        <v>4</v>
      </c>
      <c r="AD327" s="1" t="s">
        <v>77</v>
      </c>
      <c r="AE327" s="1" t="s">
        <v>77</v>
      </c>
      <c r="AF327" s="1" t="s">
        <v>77</v>
      </c>
      <c r="AG327" s="1" t="s">
        <v>77</v>
      </c>
      <c r="AH327" s="1" t="s">
        <v>77</v>
      </c>
      <c r="AI327" s="1" t="s">
        <v>77</v>
      </c>
      <c r="AJ327" s="1" t="s">
        <v>77</v>
      </c>
    </row>
    <row r="328" spans="1:36" ht="15.75" collapsed="1" thickBot="1" x14ac:dyDescent="0.3">
      <c r="A328" s="104" t="s">
        <v>104</v>
      </c>
      <c r="B328" s="95" t="s">
        <v>68</v>
      </c>
      <c r="C328" s="96">
        <v>0</v>
      </c>
      <c r="D328" s="39">
        <f>SUM(D330:D335)</f>
        <v>0</v>
      </c>
      <c r="E328" s="84"/>
      <c r="F328" s="84"/>
      <c r="G328" s="84"/>
      <c r="H328" s="84"/>
      <c r="I328" s="84"/>
      <c r="J328" s="84"/>
      <c r="K328" s="40"/>
      <c r="L328" s="84"/>
    </row>
    <row r="329" spans="1:36" ht="15" hidden="1" customHeight="1" outlineLevel="1" x14ac:dyDescent="0.25">
      <c r="A329" s="82"/>
      <c r="B329" s="33"/>
      <c r="D329" s="36"/>
      <c r="E329" s="54"/>
      <c r="F329" s="54"/>
      <c r="G329" s="54"/>
      <c r="H329" s="54"/>
      <c r="I329" s="54"/>
      <c r="J329" s="54"/>
      <c r="K329" s="40"/>
      <c r="V329" s="1" t="s">
        <v>69</v>
      </c>
      <c r="AD329" s="1" t="s">
        <v>70</v>
      </c>
    </row>
    <row r="330" spans="1:36" ht="15.75" hidden="1" outlineLevel="1" thickBot="1" x14ac:dyDescent="0.3">
      <c r="A330" s="82"/>
      <c r="B330" s="49" t="s">
        <v>94</v>
      </c>
      <c r="D330" s="36">
        <f>IF(B328="Round Robin",IFERROR(VLOOKUP(C328,U331:AB335,3,FALSE),0),IF(B328="Elimination",IFERROR(VLOOKUP(C328,M331:T335,3,FALSE),0),IF(B328="Monrad/Compass",IFERROR(VLOOKUP(C328,AC331:AJ335,3,FALSE),0))))</f>
        <v>0</v>
      </c>
      <c r="E330" s="5"/>
      <c r="F330" s="5"/>
      <c r="G330" s="5"/>
      <c r="H330" s="5"/>
      <c r="I330" s="5"/>
      <c r="J330" s="5"/>
      <c r="K330" s="40">
        <f>SUM(E330:J330)</f>
        <v>0</v>
      </c>
      <c r="N330" s="2">
        <v>2</v>
      </c>
      <c r="O330" s="2">
        <v>3</v>
      </c>
      <c r="P330" s="2">
        <v>4</v>
      </c>
      <c r="Q330" s="2">
        <v>5</v>
      </c>
      <c r="R330" s="2">
        <v>6</v>
      </c>
      <c r="S330" s="2">
        <v>7</v>
      </c>
      <c r="T330" s="2">
        <v>8</v>
      </c>
      <c r="V330" s="2">
        <v>2</v>
      </c>
      <c r="W330" s="2">
        <v>3</v>
      </c>
      <c r="X330" s="2">
        <v>4</v>
      </c>
      <c r="Y330" s="2">
        <v>5</v>
      </c>
      <c r="Z330" s="2">
        <v>6</v>
      </c>
      <c r="AA330" s="2">
        <v>7</v>
      </c>
      <c r="AB330" s="2">
        <v>8</v>
      </c>
      <c r="AD330" s="2">
        <v>2</v>
      </c>
      <c r="AE330" s="2">
        <v>3</v>
      </c>
      <c r="AF330" s="2">
        <v>4</v>
      </c>
      <c r="AG330" s="2">
        <v>5</v>
      </c>
      <c r="AH330" s="2">
        <v>6</v>
      </c>
      <c r="AI330" s="2">
        <v>7</v>
      </c>
      <c r="AJ330" s="2">
        <v>8</v>
      </c>
    </row>
    <row r="331" spans="1:36" ht="15.75" hidden="1" outlineLevel="1" thickBot="1" x14ac:dyDescent="0.3">
      <c r="A331" s="82"/>
      <c r="B331" s="33"/>
      <c r="D331" s="36">
        <f>IF(B328="Round Robin",IFERROR(VLOOKUP(C328,U331:AB335,4,FALSE),0),IF(B328="Elimination",IFERROR(VLOOKUP(C328,M331:T335,4,FALSE),0),IF(B328="Monrad/Compass",IFERROR(VLOOKUP(C328,AC331:AJ335,4,FALSE),0))))</f>
        <v>0</v>
      </c>
      <c r="E331" s="5"/>
      <c r="F331" s="5"/>
      <c r="G331" s="5"/>
      <c r="H331" s="5"/>
      <c r="I331" s="5"/>
      <c r="J331" s="5"/>
      <c r="K331" s="40">
        <f t="shared" ref="K331:K335" si="40">SUM(E331:J331)</f>
        <v>0</v>
      </c>
      <c r="M331" s="3">
        <v>64</v>
      </c>
      <c r="O331" s="47">
        <v>32</v>
      </c>
      <c r="P331" s="47">
        <v>16</v>
      </c>
      <c r="Q331" s="47">
        <v>8</v>
      </c>
      <c r="R331" s="47">
        <v>4</v>
      </c>
      <c r="S331" s="47">
        <v>2</v>
      </c>
      <c r="T331" s="47">
        <v>1</v>
      </c>
      <c r="U331" s="3">
        <v>32</v>
      </c>
      <c r="W331" s="1">
        <v>16</v>
      </c>
      <c r="X331" s="47">
        <v>16</v>
      </c>
      <c r="Y331" s="47">
        <v>16</v>
      </c>
      <c r="Z331" s="47">
        <v>4</v>
      </c>
      <c r="AA331" s="47">
        <v>2</v>
      </c>
      <c r="AB331" s="47">
        <v>1</v>
      </c>
      <c r="AC331" s="3">
        <v>32</v>
      </c>
      <c r="AF331" s="47">
        <v>16</v>
      </c>
      <c r="AG331" s="47">
        <v>16</v>
      </c>
      <c r="AH331" s="47">
        <v>16</v>
      </c>
      <c r="AI331" s="47">
        <v>16</v>
      </c>
      <c r="AJ331" s="47">
        <v>16</v>
      </c>
    </row>
    <row r="332" spans="1:36" ht="15.75" hidden="1" outlineLevel="1" thickBot="1" x14ac:dyDescent="0.3">
      <c r="A332" s="82"/>
      <c r="B332" s="33"/>
      <c r="D332" s="36">
        <f>IF(B328="Round Robin",IFERROR(VLOOKUP(C328,U331:AB335,5,FALSE),0),IF(B328="Elimination",IFERROR(VLOOKUP(C328,M331:T335,5,FALSE),0),IF(B328="Monrad/Compass",IFERROR(VLOOKUP(C328,AC331:AJ335,5,FALSE),0))))</f>
        <v>0</v>
      </c>
      <c r="E332" s="5"/>
      <c r="F332" s="5"/>
      <c r="G332" s="5"/>
      <c r="H332" s="5"/>
      <c r="I332" s="5"/>
      <c r="J332" s="5"/>
      <c r="K332" s="40">
        <f t="shared" si="40"/>
        <v>0</v>
      </c>
      <c r="M332" s="3">
        <v>32</v>
      </c>
      <c r="O332" s="47"/>
      <c r="P332" s="47">
        <v>16</v>
      </c>
      <c r="Q332" s="47">
        <v>8</v>
      </c>
      <c r="R332" s="47">
        <v>4</v>
      </c>
      <c r="S332" s="47">
        <v>2</v>
      </c>
      <c r="T332" s="47">
        <v>1</v>
      </c>
      <c r="U332" s="3">
        <v>24</v>
      </c>
      <c r="X332" s="47"/>
      <c r="Y332" s="47"/>
      <c r="Z332" s="47"/>
      <c r="AA332" s="47"/>
      <c r="AB332" s="47"/>
      <c r="AC332" s="3">
        <v>24</v>
      </c>
      <c r="AF332" s="47"/>
      <c r="AG332" s="47"/>
      <c r="AH332" s="47"/>
      <c r="AI332" s="47"/>
      <c r="AJ332" s="47"/>
    </row>
    <row r="333" spans="1:36" ht="15.75" hidden="1" outlineLevel="1" thickBot="1" x14ac:dyDescent="0.3">
      <c r="A333" s="82"/>
      <c r="B333" s="33"/>
      <c r="D333" s="36">
        <f>IF(B328="Round Robin",IFERROR(VLOOKUP(C328,U331:AB335,6,FALSE),0),IF(B328="Elimination",IFERROR(VLOOKUP(C328,M331:T335,6,FALSE),0),IF(B328="Monrad/Compass",IFERROR(VLOOKUP(C328,AC331:AJ335,6,FALSE),0))))</f>
        <v>0</v>
      </c>
      <c r="E333" s="5"/>
      <c r="F333" s="5"/>
      <c r="G333" s="5"/>
      <c r="H333" s="5"/>
      <c r="I333" s="5"/>
      <c r="J333" s="5"/>
      <c r="K333" s="40">
        <f t="shared" si="40"/>
        <v>0</v>
      </c>
      <c r="M333" s="3">
        <v>16</v>
      </c>
      <c r="O333" s="47"/>
      <c r="P333" s="47"/>
      <c r="Q333" s="47">
        <v>8</v>
      </c>
      <c r="R333" s="47">
        <v>4</v>
      </c>
      <c r="S333" s="47">
        <v>2</v>
      </c>
      <c r="T333" s="47">
        <v>1</v>
      </c>
      <c r="U333" s="3">
        <v>16</v>
      </c>
      <c r="X333" s="47">
        <v>8</v>
      </c>
      <c r="Y333" s="47">
        <v>8</v>
      </c>
      <c r="Z333" s="47">
        <v>8</v>
      </c>
      <c r="AA333" s="47">
        <v>2</v>
      </c>
      <c r="AB333" s="47">
        <v>1</v>
      </c>
      <c r="AC333" s="3">
        <v>16</v>
      </c>
      <c r="AF333" s="47"/>
      <c r="AG333" s="47">
        <v>8</v>
      </c>
      <c r="AH333" s="47">
        <v>8</v>
      </c>
      <c r="AI333" s="47">
        <v>8</v>
      </c>
      <c r="AJ333" s="47">
        <v>8</v>
      </c>
    </row>
    <row r="334" spans="1:36" ht="15.75" hidden="1" outlineLevel="1" thickBot="1" x14ac:dyDescent="0.3">
      <c r="A334" s="82"/>
      <c r="B334" s="33"/>
      <c r="D334" s="36">
        <f>IF(B328="Round Robin",IFERROR(VLOOKUP(C328,U331:AB335,7,FALSE),0),IF(B328="Elimination",IFERROR(VLOOKUP(C328,M331:T335,7,FALSE),0),IF(B328="Monrad/Compass",IFERROR(VLOOKUP(C328,AC331:AJ335,7,FALSE),0))))</f>
        <v>0</v>
      </c>
      <c r="E334" s="5"/>
      <c r="F334" s="5"/>
      <c r="G334" s="5"/>
      <c r="H334" s="5"/>
      <c r="I334" s="5"/>
      <c r="J334" s="5"/>
      <c r="K334" s="40">
        <f t="shared" si="40"/>
        <v>0</v>
      </c>
      <c r="M334" s="3">
        <v>8</v>
      </c>
      <c r="O334" s="47"/>
      <c r="P334" s="47"/>
      <c r="Q334" s="47"/>
      <c r="R334" s="47">
        <v>4</v>
      </c>
      <c r="S334" s="47">
        <v>2</v>
      </c>
      <c r="T334" s="47">
        <v>1</v>
      </c>
      <c r="U334" s="3">
        <v>8</v>
      </c>
      <c r="X334" s="47"/>
      <c r="Y334" s="47">
        <v>4</v>
      </c>
      <c r="Z334" s="47">
        <v>4</v>
      </c>
      <c r="AA334" s="47">
        <v>4</v>
      </c>
      <c r="AB334" s="47">
        <v>1</v>
      </c>
      <c r="AC334" s="3">
        <v>8</v>
      </c>
      <c r="AF334" s="47"/>
      <c r="AG334" s="47"/>
      <c r="AH334" s="47">
        <v>4</v>
      </c>
      <c r="AI334" s="47">
        <v>4</v>
      </c>
      <c r="AJ334" s="47">
        <v>4</v>
      </c>
    </row>
    <row r="335" spans="1:36" ht="15.75" hidden="1" outlineLevel="1" thickBot="1" x14ac:dyDescent="0.3">
      <c r="A335" s="83"/>
      <c r="B335" s="34"/>
      <c r="D335" s="36">
        <f>IF(B328="Round Robin",IFERROR(VLOOKUP(C328,U331:AB335,8,FALSE),0),IF(B328="Elimination",IFERROR(VLOOKUP(C328,M331:T335,8,FALSE),0),IF(B328="Monrad/Compass",IFERROR(VLOOKUP(C328,AC331:AJ335,8,FALSE),0))))</f>
        <v>0</v>
      </c>
      <c r="E335" s="5"/>
      <c r="F335" s="5"/>
      <c r="G335" s="5"/>
      <c r="H335" s="5"/>
      <c r="I335" s="5"/>
      <c r="J335" s="5"/>
      <c r="K335" s="40">
        <f t="shared" si="40"/>
        <v>0</v>
      </c>
      <c r="M335" s="1">
        <v>4</v>
      </c>
      <c r="S335" s="1">
        <v>2</v>
      </c>
      <c r="T335" s="1">
        <v>1</v>
      </c>
      <c r="U335" s="1">
        <v>4</v>
      </c>
      <c r="Z335" s="1">
        <v>2</v>
      </c>
      <c r="AA335" s="1">
        <v>2</v>
      </c>
      <c r="AB335" s="1">
        <v>2</v>
      </c>
      <c r="AC335" s="1">
        <v>4</v>
      </c>
      <c r="AD335" s="1" t="s">
        <v>77</v>
      </c>
      <c r="AE335" s="1" t="s">
        <v>77</v>
      </c>
      <c r="AF335" s="1" t="s">
        <v>77</v>
      </c>
      <c r="AG335" s="1" t="s">
        <v>77</v>
      </c>
      <c r="AH335" s="1" t="s">
        <v>77</v>
      </c>
      <c r="AI335" s="1" t="s">
        <v>77</v>
      </c>
      <c r="AJ335" s="1" t="s">
        <v>77</v>
      </c>
    </row>
    <row r="336" spans="1:36" ht="15.75" collapsed="1" thickBot="1" x14ac:dyDescent="0.3">
      <c r="A336" s="113" t="s">
        <v>105</v>
      </c>
      <c r="B336" s="116" t="s">
        <v>68</v>
      </c>
      <c r="C336" s="117">
        <v>0</v>
      </c>
      <c r="D336" s="118">
        <f>SUM(D338:D343)</f>
        <v>0</v>
      </c>
      <c r="E336" s="119"/>
      <c r="F336" s="119"/>
      <c r="G336" s="119"/>
      <c r="H336" s="119"/>
      <c r="I336" s="119"/>
      <c r="J336" s="119"/>
      <c r="K336" s="120"/>
      <c r="L336" s="119"/>
    </row>
    <row r="337" spans="1:36" ht="15" hidden="1" customHeight="1" outlineLevel="1" x14ac:dyDescent="0.25">
      <c r="A337" s="114"/>
      <c r="B337" s="33"/>
      <c r="D337" s="36"/>
      <c r="E337" s="54"/>
      <c r="F337" s="54"/>
      <c r="G337" s="54"/>
      <c r="H337" s="54"/>
      <c r="I337" s="54"/>
      <c r="J337" s="54"/>
      <c r="K337" s="120"/>
      <c r="V337" s="1" t="s">
        <v>69</v>
      </c>
      <c r="AD337" s="1" t="s">
        <v>70</v>
      </c>
    </row>
    <row r="338" spans="1:36" ht="15.75" hidden="1" outlineLevel="1" thickBot="1" x14ac:dyDescent="0.3">
      <c r="A338" s="114"/>
      <c r="B338" s="49" t="s">
        <v>94</v>
      </c>
      <c r="D338" s="36">
        <f>IF(B336="Round Robin",IFERROR(VLOOKUP(C336,U339:AB343,3,FALSE),0),IF(B336="Elimination",IFERROR(VLOOKUP(C336,M339:T343,3,FALSE),0),IF(B336="Monrad/Compass",IFERROR(VLOOKUP(C336,AC339:AJ343,3,FALSE),0))))</f>
        <v>0</v>
      </c>
      <c r="E338" s="5"/>
      <c r="F338" s="5"/>
      <c r="G338" s="5"/>
      <c r="H338" s="5"/>
      <c r="I338" s="5"/>
      <c r="J338" s="5"/>
      <c r="K338" s="120">
        <f>SUM(E338:J338)</f>
        <v>0</v>
      </c>
      <c r="N338" s="2">
        <v>2</v>
      </c>
      <c r="O338" s="2">
        <v>3</v>
      </c>
      <c r="P338" s="2">
        <v>4</v>
      </c>
      <c r="Q338" s="2">
        <v>5</v>
      </c>
      <c r="R338" s="2">
        <v>6</v>
      </c>
      <c r="S338" s="2">
        <v>7</v>
      </c>
      <c r="T338" s="2">
        <v>8</v>
      </c>
      <c r="V338" s="2">
        <v>2</v>
      </c>
      <c r="W338" s="2">
        <v>3</v>
      </c>
      <c r="X338" s="2">
        <v>4</v>
      </c>
      <c r="Y338" s="2">
        <v>5</v>
      </c>
      <c r="Z338" s="2">
        <v>6</v>
      </c>
      <c r="AA338" s="2">
        <v>7</v>
      </c>
      <c r="AB338" s="2">
        <v>8</v>
      </c>
      <c r="AD338" s="2">
        <v>2</v>
      </c>
      <c r="AE338" s="2">
        <v>3</v>
      </c>
      <c r="AF338" s="2">
        <v>4</v>
      </c>
      <c r="AG338" s="2">
        <v>5</v>
      </c>
      <c r="AH338" s="2">
        <v>6</v>
      </c>
      <c r="AI338" s="2">
        <v>7</v>
      </c>
      <c r="AJ338" s="2">
        <v>8</v>
      </c>
    </row>
    <row r="339" spans="1:36" ht="15.75" hidden="1" outlineLevel="1" thickBot="1" x14ac:dyDescent="0.3">
      <c r="A339" s="114"/>
      <c r="B339" s="33"/>
      <c r="D339" s="36">
        <f>IF(B336="Round Robin",IFERROR(VLOOKUP(C336,U339:AB343,4,FALSE),0),IF(B336="Elimination",IFERROR(VLOOKUP(C336,M339:T343,4,FALSE),0),IF(B336="Monrad/Compass",IFERROR(VLOOKUP(C336,AC339:AJ343,4,FALSE),0))))</f>
        <v>0</v>
      </c>
      <c r="E339" s="5"/>
      <c r="F339" s="5"/>
      <c r="G339" s="5"/>
      <c r="H339" s="5"/>
      <c r="I339" s="5"/>
      <c r="J339" s="5"/>
      <c r="K339" s="120">
        <f t="shared" ref="K339:K343" si="41">SUM(E339:J339)</f>
        <v>0</v>
      </c>
      <c r="M339" s="3">
        <v>64</v>
      </c>
      <c r="O339" s="47">
        <v>32</v>
      </c>
      <c r="P339" s="47">
        <v>16</v>
      </c>
      <c r="Q339" s="47">
        <v>8</v>
      </c>
      <c r="R339" s="47">
        <v>4</v>
      </c>
      <c r="S339" s="47">
        <v>2</v>
      </c>
      <c r="T339" s="47">
        <v>1</v>
      </c>
      <c r="U339" s="3">
        <v>32</v>
      </c>
      <c r="W339" s="1">
        <v>16</v>
      </c>
      <c r="X339" s="47">
        <v>16</v>
      </c>
      <c r="Y339" s="47">
        <v>16</v>
      </c>
      <c r="Z339" s="47">
        <v>4</v>
      </c>
      <c r="AA339" s="47">
        <v>2</v>
      </c>
      <c r="AB339" s="47">
        <v>1</v>
      </c>
      <c r="AC339" s="3">
        <v>32</v>
      </c>
      <c r="AF339" s="47">
        <v>16</v>
      </c>
      <c r="AG339" s="47">
        <v>16</v>
      </c>
      <c r="AH339" s="47">
        <v>16</v>
      </c>
      <c r="AI339" s="47">
        <v>16</v>
      </c>
      <c r="AJ339" s="47">
        <v>16</v>
      </c>
    </row>
    <row r="340" spans="1:36" ht="15.75" hidden="1" outlineLevel="1" thickBot="1" x14ac:dyDescent="0.3">
      <c r="A340" s="114"/>
      <c r="B340" s="33"/>
      <c r="D340" s="36">
        <f>IF(B336="Round Robin",IFERROR(VLOOKUP(C336,U339:AB343,5,FALSE),0),IF(B336="Elimination",IFERROR(VLOOKUP(C336,M339:T343,5,FALSE),0),IF(B336="Monrad/Compass",IFERROR(VLOOKUP(C336,AC339:AJ343,5,FALSE),0))))</f>
        <v>0</v>
      </c>
      <c r="E340" s="5"/>
      <c r="F340" s="5"/>
      <c r="G340" s="5"/>
      <c r="H340" s="5"/>
      <c r="I340" s="5"/>
      <c r="J340" s="5"/>
      <c r="K340" s="120">
        <f t="shared" si="41"/>
        <v>0</v>
      </c>
      <c r="M340" s="3">
        <v>32</v>
      </c>
      <c r="O340" s="47"/>
      <c r="P340" s="47">
        <v>16</v>
      </c>
      <c r="Q340" s="47">
        <v>8</v>
      </c>
      <c r="R340" s="47">
        <v>4</v>
      </c>
      <c r="S340" s="47">
        <v>2</v>
      </c>
      <c r="T340" s="47">
        <v>1</v>
      </c>
      <c r="U340" s="3">
        <v>24</v>
      </c>
      <c r="X340" s="47"/>
      <c r="Y340" s="47"/>
      <c r="Z340" s="47"/>
      <c r="AA340" s="47"/>
      <c r="AB340" s="47"/>
      <c r="AC340" s="3">
        <v>24</v>
      </c>
      <c r="AF340" s="47"/>
      <c r="AG340" s="47"/>
      <c r="AH340" s="47"/>
      <c r="AI340" s="47"/>
      <c r="AJ340" s="47"/>
    </row>
    <row r="341" spans="1:36" ht="15.75" hidden="1" outlineLevel="1" thickBot="1" x14ac:dyDescent="0.3">
      <c r="A341" s="114"/>
      <c r="B341" s="33"/>
      <c r="D341" s="36">
        <f>IF(B336="Round Robin",IFERROR(VLOOKUP(C336,U339:AB343,6,FALSE),0),IF(B336="Elimination",IFERROR(VLOOKUP(C336,M339:T343,6,FALSE),0),IF(B336="Monrad/Compass",IFERROR(VLOOKUP(C336,AC339:AJ343,6,FALSE),0))))</f>
        <v>0</v>
      </c>
      <c r="E341" s="5"/>
      <c r="F341" s="5"/>
      <c r="G341" s="5"/>
      <c r="H341" s="5"/>
      <c r="I341" s="5"/>
      <c r="J341" s="5"/>
      <c r="K341" s="120">
        <f t="shared" si="41"/>
        <v>0</v>
      </c>
      <c r="M341" s="3">
        <v>16</v>
      </c>
      <c r="O341" s="47"/>
      <c r="P341" s="47"/>
      <c r="Q341" s="47">
        <v>8</v>
      </c>
      <c r="R341" s="47">
        <v>4</v>
      </c>
      <c r="S341" s="47">
        <v>2</v>
      </c>
      <c r="T341" s="47">
        <v>1</v>
      </c>
      <c r="U341" s="3">
        <v>16</v>
      </c>
      <c r="X341" s="47">
        <v>8</v>
      </c>
      <c r="Y341" s="47">
        <v>8</v>
      </c>
      <c r="Z341" s="47">
        <v>8</v>
      </c>
      <c r="AA341" s="47">
        <v>2</v>
      </c>
      <c r="AB341" s="47">
        <v>1</v>
      </c>
      <c r="AC341" s="3">
        <v>16</v>
      </c>
      <c r="AF341" s="47"/>
      <c r="AG341" s="47">
        <v>8</v>
      </c>
      <c r="AH341" s="47">
        <v>8</v>
      </c>
      <c r="AI341" s="47">
        <v>8</v>
      </c>
      <c r="AJ341" s="47">
        <v>8</v>
      </c>
    </row>
    <row r="342" spans="1:36" ht="15.75" hidden="1" outlineLevel="1" thickBot="1" x14ac:dyDescent="0.3">
      <c r="A342" s="114"/>
      <c r="B342" s="33"/>
      <c r="D342" s="36">
        <f>IF(B336="Round Robin",IFERROR(VLOOKUP(C336,U339:AB343,7,FALSE),0),IF(B336="Elimination",IFERROR(VLOOKUP(C336,M339:T343,7,FALSE),0),IF(B336="Monrad/Compass",IFERROR(VLOOKUP(C336,AC339:AJ343,7,FALSE),0))))</f>
        <v>0</v>
      </c>
      <c r="E342" s="5"/>
      <c r="F342" s="5"/>
      <c r="G342" s="5"/>
      <c r="H342" s="5"/>
      <c r="I342" s="5"/>
      <c r="J342" s="5"/>
      <c r="K342" s="120">
        <f t="shared" si="41"/>
        <v>0</v>
      </c>
      <c r="M342" s="3">
        <v>8</v>
      </c>
      <c r="O342" s="47"/>
      <c r="P342" s="47"/>
      <c r="Q342" s="47"/>
      <c r="R342" s="47">
        <v>4</v>
      </c>
      <c r="S342" s="47">
        <v>2</v>
      </c>
      <c r="T342" s="47">
        <v>1</v>
      </c>
      <c r="U342" s="3">
        <v>8</v>
      </c>
      <c r="X342" s="47"/>
      <c r="Y342" s="47">
        <v>4</v>
      </c>
      <c r="Z342" s="47">
        <v>4</v>
      </c>
      <c r="AA342" s="47">
        <v>4</v>
      </c>
      <c r="AB342" s="47">
        <v>1</v>
      </c>
      <c r="AC342" s="3">
        <v>8</v>
      </c>
      <c r="AF342" s="47"/>
      <c r="AG342" s="47"/>
      <c r="AH342" s="47">
        <v>4</v>
      </c>
      <c r="AI342" s="47">
        <v>4</v>
      </c>
      <c r="AJ342" s="47">
        <v>4</v>
      </c>
    </row>
    <row r="343" spans="1:36" ht="15.75" hidden="1" outlineLevel="1" thickBot="1" x14ac:dyDescent="0.3">
      <c r="A343" s="115"/>
      <c r="B343" s="34"/>
      <c r="D343" s="36">
        <f>IF(B336="Round Robin",IFERROR(VLOOKUP(C336,U339:AB343,8,FALSE),0),IF(B336="Elimination",IFERROR(VLOOKUP(C336,M339:T343,8,FALSE),0),IF(B336="Monrad/Compass",IFERROR(VLOOKUP(C336,AC339:AJ343,8,FALSE),0))))</f>
        <v>0</v>
      </c>
      <c r="E343" s="5"/>
      <c r="F343" s="5"/>
      <c r="G343" s="5"/>
      <c r="H343" s="5"/>
      <c r="I343" s="5"/>
      <c r="J343" s="5"/>
      <c r="K343" s="120">
        <f t="shared" si="41"/>
        <v>0</v>
      </c>
      <c r="M343" s="1">
        <v>4</v>
      </c>
      <c r="S343" s="1">
        <v>2</v>
      </c>
      <c r="T343" s="1">
        <v>1</v>
      </c>
      <c r="U343" s="1">
        <v>4</v>
      </c>
      <c r="Z343" s="1">
        <v>2</v>
      </c>
      <c r="AA343" s="1">
        <v>2</v>
      </c>
      <c r="AB343" s="1">
        <v>2</v>
      </c>
      <c r="AC343" s="1">
        <v>4</v>
      </c>
      <c r="AD343" s="1" t="s">
        <v>77</v>
      </c>
      <c r="AE343" s="1" t="s">
        <v>77</v>
      </c>
      <c r="AF343" s="1" t="s">
        <v>77</v>
      </c>
      <c r="AG343" s="1" t="s">
        <v>77</v>
      </c>
      <c r="AH343" s="1" t="s">
        <v>77</v>
      </c>
      <c r="AI343" s="1" t="s">
        <v>77</v>
      </c>
      <c r="AJ343" s="1" t="s">
        <v>77</v>
      </c>
    </row>
    <row r="344" spans="1:36" ht="15.75" collapsed="1" thickBot="1" x14ac:dyDescent="0.3">
      <c r="A344" s="41" t="s">
        <v>106</v>
      </c>
      <c r="B344" s="91" t="s">
        <v>68</v>
      </c>
      <c r="C344" s="92">
        <v>0</v>
      </c>
      <c r="D344" s="35">
        <f>SUM(D346:D351)</f>
        <v>0</v>
      </c>
      <c r="E344" s="11"/>
      <c r="F344" s="11"/>
      <c r="G344" s="11"/>
      <c r="H344" s="11"/>
      <c r="I344" s="11"/>
      <c r="J344" s="11"/>
      <c r="K344" s="12"/>
      <c r="L344" s="11"/>
    </row>
    <row r="345" spans="1:36" ht="15" hidden="1" customHeight="1" outlineLevel="1" x14ac:dyDescent="0.25">
      <c r="A345" s="53"/>
      <c r="B345" s="33"/>
      <c r="D345" s="36"/>
      <c r="E345" s="54"/>
      <c r="F345" s="54"/>
      <c r="G345" s="54"/>
      <c r="H345" s="54"/>
      <c r="I345" s="54"/>
      <c r="J345" s="54"/>
      <c r="K345" s="12"/>
      <c r="V345" s="1" t="s">
        <v>69</v>
      </c>
      <c r="AD345" s="1" t="s">
        <v>70</v>
      </c>
    </row>
    <row r="346" spans="1:36" ht="15.75" hidden="1" outlineLevel="1" thickBot="1" x14ac:dyDescent="0.3">
      <c r="A346" s="53"/>
      <c r="B346" s="49" t="s">
        <v>94</v>
      </c>
      <c r="D346" s="36">
        <f>IF(B344="Round Robin",IFERROR(VLOOKUP(C344,U347:AB351,3,FALSE),0),IF(B344="Elimination",IFERROR(VLOOKUP(C344,M347:T351,3,FALSE),0),IF(B344="Monrad/Compass",IFERROR(VLOOKUP(C344,AC347:AJ351,3,FALSE),0))))</f>
        <v>0</v>
      </c>
      <c r="E346" s="5"/>
      <c r="F346" s="5"/>
      <c r="G346" s="5"/>
      <c r="H346" s="5"/>
      <c r="I346" s="5"/>
      <c r="J346" s="5"/>
      <c r="K346" s="12">
        <f>SUM(E346:J346)</f>
        <v>0</v>
      </c>
      <c r="N346" s="2">
        <v>2</v>
      </c>
      <c r="O346" s="2">
        <v>3</v>
      </c>
      <c r="P346" s="2">
        <v>4</v>
      </c>
      <c r="Q346" s="2">
        <v>5</v>
      </c>
      <c r="R346" s="2">
        <v>6</v>
      </c>
      <c r="S346" s="2">
        <v>7</v>
      </c>
      <c r="T346" s="2">
        <v>8</v>
      </c>
      <c r="V346" s="2">
        <v>2</v>
      </c>
      <c r="W346" s="2">
        <v>3</v>
      </c>
      <c r="X346" s="2">
        <v>4</v>
      </c>
      <c r="Y346" s="2">
        <v>5</v>
      </c>
      <c r="Z346" s="2">
        <v>6</v>
      </c>
      <c r="AA346" s="2">
        <v>7</v>
      </c>
      <c r="AB346" s="2">
        <v>8</v>
      </c>
      <c r="AD346" s="2">
        <v>2</v>
      </c>
      <c r="AE346" s="2">
        <v>3</v>
      </c>
      <c r="AF346" s="2">
        <v>4</v>
      </c>
      <c r="AG346" s="2">
        <v>5</v>
      </c>
      <c r="AH346" s="2">
        <v>6</v>
      </c>
      <c r="AI346" s="2">
        <v>7</v>
      </c>
      <c r="AJ346" s="2">
        <v>8</v>
      </c>
    </row>
    <row r="347" spans="1:36" ht="15.75" hidden="1" outlineLevel="1" thickBot="1" x14ac:dyDescent="0.3">
      <c r="A347" s="53"/>
      <c r="B347" s="33"/>
      <c r="D347" s="36">
        <f>IF(B344="Round Robin",IFERROR(VLOOKUP(C344,U347:AB351,4,FALSE),0),IF(B344="Elimination",IFERROR(VLOOKUP(C344,M347:T351,4,FALSE),0),IF(B344="Monrad/Compass",IFERROR(VLOOKUP(C344,AC347:AJ351,4,FALSE),0))))</f>
        <v>0</v>
      </c>
      <c r="E347" s="5"/>
      <c r="F347" s="5"/>
      <c r="G347" s="5"/>
      <c r="H347" s="5"/>
      <c r="I347" s="5"/>
      <c r="J347" s="5"/>
      <c r="K347" s="12">
        <f t="shared" ref="K347:K351" si="42">SUM(E347:J347)</f>
        <v>0</v>
      </c>
      <c r="M347" s="3">
        <v>64</v>
      </c>
      <c r="O347" s="47">
        <v>32</v>
      </c>
      <c r="P347" s="47">
        <v>16</v>
      </c>
      <c r="Q347" s="47">
        <v>8</v>
      </c>
      <c r="R347" s="47">
        <v>4</v>
      </c>
      <c r="S347" s="47">
        <v>2</v>
      </c>
      <c r="T347" s="47">
        <v>1</v>
      </c>
      <c r="U347" s="3">
        <v>32</v>
      </c>
      <c r="W347" s="1">
        <v>16</v>
      </c>
      <c r="X347" s="47">
        <v>16</v>
      </c>
      <c r="Y347" s="47">
        <v>16</v>
      </c>
      <c r="Z347" s="47">
        <v>4</v>
      </c>
      <c r="AA347" s="47">
        <v>2</v>
      </c>
      <c r="AB347" s="47">
        <v>1</v>
      </c>
      <c r="AC347" s="3">
        <v>32</v>
      </c>
      <c r="AF347" s="47">
        <v>16</v>
      </c>
      <c r="AG347" s="47">
        <v>16</v>
      </c>
      <c r="AH347" s="47">
        <v>16</v>
      </c>
      <c r="AI347" s="47">
        <v>16</v>
      </c>
      <c r="AJ347" s="47">
        <v>16</v>
      </c>
    </row>
    <row r="348" spans="1:36" ht="15.75" hidden="1" outlineLevel="1" thickBot="1" x14ac:dyDescent="0.3">
      <c r="A348" s="53"/>
      <c r="B348" s="33"/>
      <c r="D348" s="36">
        <f>IF(B344="Round Robin",IFERROR(VLOOKUP(C344,U347:AB351,5,FALSE),0),IF(B344="Elimination",IFERROR(VLOOKUP(C344,M347:T351,5,FALSE),0),IF(B344="Monrad/Compass",IFERROR(VLOOKUP(C344,AC347:AJ351,5,FALSE),0))))</f>
        <v>0</v>
      </c>
      <c r="E348" s="5"/>
      <c r="F348" s="5"/>
      <c r="G348" s="5"/>
      <c r="H348" s="5"/>
      <c r="I348" s="5"/>
      <c r="J348" s="5"/>
      <c r="K348" s="12">
        <f t="shared" si="42"/>
        <v>0</v>
      </c>
      <c r="M348" s="3">
        <v>32</v>
      </c>
      <c r="O348" s="47"/>
      <c r="P348" s="47">
        <v>16</v>
      </c>
      <c r="Q348" s="47">
        <v>8</v>
      </c>
      <c r="R348" s="47">
        <v>4</v>
      </c>
      <c r="S348" s="47">
        <v>2</v>
      </c>
      <c r="T348" s="47">
        <v>1</v>
      </c>
      <c r="U348" s="3">
        <v>24</v>
      </c>
      <c r="X348" s="47"/>
      <c r="Y348" s="47"/>
      <c r="Z348" s="47"/>
      <c r="AA348" s="47"/>
      <c r="AB348" s="47"/>
      <c r="AC348" s="3">
        <v>24</v>
      </c>
      <c r="AF348" s="47"/>
      <c r="AG348" s="47"/>
      <c r="AH348" s="47"/>
      <c r="AI348" s="47"/>
      <c r="AJ348" s="47"/>
    </row>
    <row r="349" spans="1:36" ht="15.75" hidden="1" outlineLevel="1" thickBot="1" x14ac:dyDescent="0.3">
      <c r="A349" s="53"/>
      <c r="B349" s="33"/>
      <c r="D349" s="36">
        <f>IF(B344="Round Robin",IFERROR(VLOOKUP(C344,U347:AB351,6,FALSE),0),IF(B344="Elimination",IFERROR(VLOOKUP(C344,M347:T351,6,FALSE),0),IF(B344="Monrad/Compass",IFERROR(VLOOKUP(C344,AC347:AJ351,6,FALSE),0))))</f>
        <v>0</v>
      </c>
      <c r="E349" s="5"/>
      <c r="F349" s="5"/>
      <c r="G349" s="5"/>
      <c r="H349" s="5"/>
      <c r="I349" s="5"/>
      <c r="J349" s="5"/>
      <c r="K349" s="12">
        <f t="shared" si="42"/>
        <v>0</v>
      </c>
      <c r="M349" s="3">
        <v>16</v>
      </c>
      <c r="O349" s="47"/>
      <c r="P349" s="47"/>
      <c r="Q349" s="47">
        <v>8</v>
      </c>
      <c r="R349" s="47">
        <v>4</v>
      </c>
      <c r="S349" s="47">
        <v>2</v>
      </c>
      <c r="T349" s="47">
        <v>1</v>
      </c>
      <c r="U349" s="3">
        <v>16</v>
      </c>
      <c r="X349" s="47">
        <v>8</v>
      </c>
      <c r="Y349" s="47">
        <v>8</v>
      </c>
      <c r="Z349" s="47">
        <v>8</v>
      </c>
      <c r="AA349" s="47">
        <v>2</v>
      </c>
      <c r="AB349" s="47">
        <v>1</v>
      </c>
      <c r="AC349" s="3">
        <v>16</v>
      </c>
      <c r="AF349" s="47"/>
      <c r="AG349" s="47">
        <v>8</v>
      </c>
      <c r="AH349" s="47">
        <v>8</v>
      </c>
      <c r="AI349" s="47">
        <v>8</v>
      </c>
      <c r="AJ349" s="47">
        <v>8</v>
      </c>
    </row>
    <row r="350" spans="1:36" ht="15.75" hidden="1" outlineLevel="1" thickBot="1" x14ac:dyDescent="0.3">
      <c r="A350" s="53"/>
      <c r="B350" s="33"/>
      <c r="D350" s="36">
        <f>IF(B344="Round Robin",IFERROR(VLOOKUP(C344,U347:AB351,7,FALSE),0),IF(B344="Elimination",IFERROR(VLOOKUP(C344,M347:T351,7,FALSE),0),IF(B344="Monrad/Compass",IFERROR(VLOOKUP(C344,AC347:AJ351,7,FALSE),0))))</f>
        <v>0</v>
      </c>
      <c r="E350" s="5"/>
      <c r="F350" s="5"/>
      <c r="G350" s="5"/>
      <c r="H350" s="5"/>
      <c r="I350" s="5"/>
      <c r="J350" s="5"/>
      <c r="K350" s="12">
        <f t="shared" si="42"/>
        <v>0</v>
      </c>
      <c r="M350" s="3">
        <v>8</v>
      </c>
      <c r="O350" s="47"/>
      <c r="P350" s="47"/>
      <c r="Q350" s="47"/>
      <c r="R350" s="47">
        <v>4</v>
      </c>
      <c r="S350" s="47">
        <v>2</v>
      </c>
      <c r="T350" s="47">
        <v>1</v>
      </c>
      <c r="U350" s="3">
        <v>8</v>
      </c>
      <c r="X350" s="47"/>
      <c r="Y350" s="47">
        <v>4</v>
      </c>
      <c r="Z350" s="47">
        <v>4</v>
      </c>
      <c r="AA350" s="47">
        <v>4</v>
      </c>
      <c r="AB350" s="47">
        <v>1</v>
      </c>
      <c r="AC350" s="3">
        <v>8</v>
      </c>
      <c r="AF350" s="47"/>
      <c r="AG350" s="47"/>
      <c r="AH350" s="47">
        <v>4</v>
      </c>
      <c r="AI350" s="47">
        <v>4</v>
      </c>
      <c r="AJ350" s="47">
        <v>4</v>
      </c>
    </row>
    <row r="351" spans="1:36" ht="15.75" hidden="1" outlineLevel="1" thickBot="1" x14ac:dyDescent="0.3">
      <c r="A351" s="55"/>
      <c r="B351" s="34"/>
      <c r="D351" s="36">
        <f>IF(B344="Round Robin",IFERROR(VLOOKUP(C344,U347:AB351,8,FALSE),0),IF(B344="Elimination",IFERROR(VLOOKUP(C344,M347:T351,8,FALSE),0),IF(B344="Monrad/Compass",IFERROR(VLOOKUP(C344,AC347:AJ351,8,FALSE),0))))</f>
        <v>0</v>
      </c>
      <c r="E351" s="5"/>
      <c r="F351" s="5"/>
      <c r="G351" s="5"/>
      <c r="H351" s="5"/>
      <c r="I351" s="5"/>
      <c r="J351" s="5"/>
      <c r="K351" s="12">
        <f t="shared" si="42"/>
        <v>0</v>
      </c>
      <c r="M351" s="1">
        <v>4</v>
      </c>
      <c r="S351" s="1">
        <v>2</v>
      </c>
      <c r="T351" s="1">
        <v>1</v>
      </c>
      <c r="U351" s="1">
        <v>4</v>
      </c>
      <c r="Z351" s="1">
        <v>2</v>
      </c>
      <c r="AA351" s="1">
        <v>2</v>
      </c>
      <c r="AB351" s="1">
        <v>2</v>
      </c>
      <c r="AC351" s="1">
        <v>4</v>
      </c>
      <c r="AD351" s="1" t="s">
        <v>77</v>
      </c>
      <c r="AE351" s="1" t="s">
        <v>77</v>
      </c>
      <c r="AF351" s="1" t="s">
        <v>77</v>
      </c>
      <c r="AG351" s="1" t="s">
        <v>77</v>
      </c>
      <c r="AH351" s="1" t="s">
        <v>77</v>
      </c>
      <c r="AI351" s="1" t="s">
        <v>77</v>
      </c>
      <c r="AJ351" s="1" t="s">
        <v>77</v>
      </c>
    </row>
    <row r="352" spans="1:36" ht="15.75" collapsed="1" thickBot="1" x14ac:dyDescent="0.3">
      <c r="A352" s="105" t="s">
        <v>107</v>
      </c>
      <c r="B352" s="108" t="s">
        <v>68</v>
      </c>
      <c r="C352" s="109">
        <v>0</v>
      </c>
      <c r="D352" s="110">
        <f>SUM(D354:D359)</f>
        <v>0</v>
      </c>
      <c r="E352" s="111"/>
      <c r="F352" s="111"/>
      <c r="G352" s="111"/>
      <c r="H352" s="111"/>
      <c r="I352" s="111"/>
      <c r="J352" s="111"/>
      <c r="K352" s="112"/>
      <c r="L352" s="111"/>
    </row>
    <row r="353" spans="1:36" ht="15" hidden="1" customHeight="1" outlineLevel="1" x14ac:dyDescent="0.25">
      <c r="A353" s="106"/>
      <c r="B353" s="33"/>
      <c r="D353" s="36"/>
      <c r="E353" s="54"/>
      <c r="F353" s="54"/>
      <c r="G353" s="54"/>
      <c r="H353" s="54"/>
      <c r="I353" s="54"/>
      <c r="J353" s="54"/>
      <c r="K353" s="112"/>
      <c r="V353" s="1" t="s">
        <v>69</v>
      </c>
      <c r="AD353" s="1" t="s">
        <v>70</v>
      </c>
    </row>
    <row r="354" spans="1:36" ht="15.75" hidden="1" outlineLevel="1" thickBot="1" x14ac:dyDescent="0.3">
      <c r="A354" s="106"/>
      <c r="B354" s="49" t="s">
        <v>94</v>
      </c>
      <c r="D354" s="36">
        <f>IF(B352="Round Robin",IFERROR(VLOOKUP(C352,U355:AB359,3,FALSE),0),IF(B352="Elimination",IFERROR(VLOOKUP(C352,M355:T359,3,FALSE),0),IF(B352="Monrad/Compass",IFERROR(VLOOKUP(C352,AC355:AJ359,3,FALSE),0))))</f>
        <v>0</v>
      </c>
      <c r="E354" s="5"/>
      <c r="F354" s="5"/>
      <c r="G354" s="5"/>
      <c r="H354" s="5"/>
      <c r="I354" s="5"/>
      <c r="J354" s="5"/>
      <c r="K354" s="112">
        <f>SUM(E354:J354)</f>
        <v>0</v>
      </c>
      <c r="N354" s="2">
        <v>2</v>
      </c>
      <c r="O354" s="2">
        <v>3</v>
      </c>
      <c r="P354" s="2">
        <v>4</v>
      </c>
      <c r="Q354" s="2">
        <v>5</v>
      </c>
      <c r="R354" s="2">
        <v>6</v>
      </c>
      <c r="S354" s="2">
        <v>7</v>
      </c>
      <c r="T354" s="2">
        <v>8</v>
      </c>
      <c r="V354" s="2">
        <v>2</v>
      </c>
      <c r="W354" s="2">
        <v>3</v>
      </c>
      <c r="X354" s="2">
        <v>4</v>
      </c>
      <c r="Y354" s="2">
        <v>5</v>
      </c>
      <c r="Z354" s="2">
        <v>6</v>
      </c>
      <c r="AA354" s="2">
        <v>7</v>
      </c>
      <c r="AB354" s="2">
        <v>8</v>
      </c>
      <c r="AD354" s="2">
        <v>2</v>
      </c>
      <c r="AE354" s="2">
        <v>3</v>
      </c>
      <c r="AF354" s="2">
        <v>4</v>
      </c>
      <c r="AG354" s="2">
        <v>5</v>
      </c>
      <c r="AH354" s="2">
        <v>6</v>
      </c>
      <c r="AI354" s="2">
        <v>7</v>
      </c>
      <c r="AJ354" s="2">
        <v>8</v>
      </c>
    </row>
    <row r="355" spans="1:36" ht="15.75" hidden="1" outlineLevel="1" thickBot="1" x14ac:dyDescent="0.3">
      <c r="A355" s="106"/>
      <c r="B355" s="33"/>
      <c r="D355" s="36">
        <f>IF(B352="Round Robin",IFERROR(VLOOKUP(C352,U355:AB359,4,FALSE),0),IF(B352="Elimination",IFERROR(VLOOKUP(C352,M355:T359,4,FALSE),0),IF(B352="Monrad/Compass",IFERROR(VLOOKUP(C352,AC355:AJ359,4,FALSE),0))))</f>
        <v>0</v>
      </c>
      <c r="E355" s="5"/>
      <c r="F355" s="5"/>
      <c r="G355" s="5"/>
      <c r="H355" s="5"/>
      <c r="I355" s="5"/>
      <c r="J355" s="5"/>
      <c r="K355" s="112">
        <f t="shared" ref="K355:K359" si="43">SUM(E355:J355)</f>
        <v>0</v>
      </c>
      <c r="M355" s="3">
        <v>64</v>
      </c>
      <c r="O355" s="47">
        <v>32</v>
      </c>
      <c r="P355" s="47">
        <v>16</v>
      </c>
      <c r="Q355" s="47">
        <v>8</v>
      </c>
      <c r="R355" s="47">
        <v>4</v>
      </c>
      <c r="S355" s="47">
        <v>2</v>
      </c>
      <c r="T355" s="47">
        <v>1</v>
      </c>
      <c r="U355" s="3">
        <v>32</v>
      </c>
      <c r="W355" s="1">
        <v>16</v>
      </c>
      <c r="X355" s="47">
        <v>16</v>
      </c>
      <c r="Y355" s="47">
        <v>16</v>
      </c>
      <c r="Z355" s="47">
        <v>4</v>
      </c>
      <c r="AA355" s="47">
        <v>2</v>
      </c>
      <c r="AB355" s="47">
        <v>1</v>
      </c>
      <c r="AC355" s="3">
        <v>32</v>
      </c>
      <c r="AF355" s="47">
        <v>16</v>
      </c>
      <c r="AG355" s="47">
        <v>16</v>
      </c>
      <c r="AH355" s="47">
        <v>16</v>
      </c>
      <c r="AI355" s="47">
        <v>16</v>
      </c>
      <c r="AJ355" s="47">
        <v>16</v>
      </c>
    </row>
    <row r="356" spans="1:36" ht="15.75" hidden="1" outlineLevel="1" thickBot="1" x14ac:dyDescent="0.3">
      <c r="A356" s="106"/>
      <c r="B356" s="33"/>
      <c r="D356" s="36">
        <f>IF(B352="Round Robin",IFERROR(VLOOKUP(C352,U355:AB359,5,FALSE),0),IF(B352="Elimination",IFERROR(VLOOKUP(C352,M355:T359,5,FALSE),0),IF(B352="Monrad/Compass",IFERROR(VLOOKUP(C352,AC355:AJ359,5,FALSE),0))))</f>
        <v>0</v>
      </c>
      <c r="E356" s="5"/>
      <c r="F356" s="5"/>
      <c r="G356" s="5"/>
      <c r="H356" s="5"/>
      <c r="I356" s="5"/>
      <c r="J356" s="5"/>
      <c r="K356" s="112">
        <f t="shared" si="43"/>
        <v>0</v>
      </c>
      <c r="M356" s="3">
        <v>32</v>
      </c>
      <c r="O356" s="47"/>
      <c r="P356" s="47">
        <v>16</v>
      </c>
      <c r="Q356" s="47">
        <v>8</v>
      </c>
      <c r="R356" s="47">
        <v>4</v>
      </c>
      <c r="S356" s="47">
        <v>2</v>
      </c>
      <c r="T356" s="47">
        <v>1</v>
      </c>
      <c r="U356" s="3">
        <v>24</v>
      </c>
      <c r="X356" s="47"/>
      <c r="Y356" s="47"/>
      <c r="Z356" s="47"/>
      <c r="AA356" s="47"/>
      <c r="AB356" s="47"/>
      <c r="AC356" s="3">
        <v>24</v>
      </c>
      <c r="AF356" s="47"/>
      <c r="AG356" s="47"/>
      <c r="AH356" s="47"/>
      <c r="AI356" s="47"/>
      <c r="AJ356" s="47"/>
    </row>
    <row r="357" spans="1:36" ht="15.75" hidden="1" outlineLevel="1" thickBot="1" x14ac:dyDescent="0.3">
      <c r="A357" s="106"/>
      <c r="B357" s="33"/>
      <c r="D357" s="36">
        <f>IF(B352="Round Robin",IFERROR(VLOOKUP(C352,U355:AB359,6,FALSE),0),IF(B352="Elimination",IFERROR(VLOOKUP(C352,M355:T359,6,FALSE),0),IF(B352="Monrad/Compass",IFERROR(VLOOKUP(C352,AC355:AJ359,6,FALSE),0))))</f>
        <v>0</v>
      </c>
      <c r="E357" s="5"/>
      <c r="F357" s="5"/>
      <c r="G357" s="5"/>
      <c r="H357" s="5"/>
      <c r="I357" s="5"/>
      <c r="J357" s="5"/>
      <c r="K357" s="112">
        <f t="shared" si="43"/>
        <v>0</v>
      </c>
      <c r="M357" s="3">
        <v>16</v>
      </c>
      <c r="O357" s="47"/>
      <c r="P357" s="47"/>
      <c r="Q357" s="47">
        <v>8</v>
      </c>
      <c r="R357" s="47">
        <v>4</v>
      </c>
      <c r="S357" s="47">
        <v>2</v>
      </c>
      <c r="T357" s="47">
        <v>1</v>
      </c>
      <c r="U357" s="3">
        <v>16</v>
      </c>
      <c r="X357" s="47">
        <v>8</v>
      </c>
      <c r="Y357" s="47">
        <v>8</v>
      </c>
      <c r="Z357" s="47">
        <v>8</v>
      </c>
      <c r="AA357" s="47">
        <v>2</v>
      </c>
      <c r="AB357" s="47">
        <v>1</v>
      </c>
      <c r="AC357" s="3">
        <v>16</v>
      </c>
      <c r="AF357" s="47"/>
      <c r="AG357" s="47">
        <v>8</v>
      </c>
      <c r="AH357" s="47">
        <v>8</v>
      </c>
      <c r="AI357" s="47">
        <v>8</v>
      </c>
      <c r="AJ357" s="47">
        <v>8</v>
      </c>
    </row>
    <row r="358" spans="1:36" ht="15.75" hidden="1" outlineLevel="1" thickBot="1" x14ac:dyDescent="0.3">
      <c r="A358" s="106"/>
      <c r="B358" s="33"/>
      <c r="D358" s="36">
        <f>IF(B352="Round Robin",IFERROR(VLOOKUP(C352,U355:AB359,7,FALSE),0),IF(B352="Elimination",IFERROR(VLOOKUP(C352,M355:T359,7,FALSE),0),IF(B352="Monrad/Compass",IFERROR(VLOOKUP(C352,AC355:AJ359,7,FALSE),0))))</f>
        <v>0</v>
      </c>
      <c r="E358" s="5"/>
      <c r="F358" s="5"/>
      <c r="G358" s="5"/>
      <c r="H358" s="5"/>
      <c r="I358" s="5"/>
      <c r="J358" s="5"/>
      <c r="K358" s="112">
        <f t="shared" si="43"/>
        <v>0</v>
      </c>
      <c r="M358" s="3">
        <v>8</v>
      </c>
      <c r="O358" s="47"/>
      <c r="P358" s="47"/>
      <c r="Q358" s="47"/>
      <c r="R358" s="47">
        <v>4</v>
      </c>
      <c r="S358" s="47">
        <v>2</v>
      </c>
      <c r="T358" s="47">
        <v>1</v>
      </c>
      <c r="U358" s="3">
        <v>8</v>
      </c>
      <c r="X358" s="47"/>
      <c r="Y358" s="47">
        <v>4</v>
      </c>
      <c r="Z358" s="47">
        <v>4</v>
      </c>
      <c r="AA358" s="47">
        <v>4</v>
      </c>
      <c r="AB358" s="47">
        <v>1</v>
      </c>
      <c r="AC358" s="3">
        <v>8</v>
      </c>
      <c r="AF358" s="47"/>
      <c r="AG358" s="47"/>
      <c r="AH358" s="47">
        <v>4</v>
      </c>
      <c r="AI358" s="47">
        <v>4</v>
      </c>
      <c r="AJ358" s="47">
        <v>4</v>
      </c>
    </row>
    <row r="359" spans="1:36" ht="15.75" hidden="1" outlineLevel="1" thickBot="1" x14ac:dyDescent="0.3">
      <c r="A359" s="107"/>
      <c r="B359" s="34"/>
      <c r="D359" s="36">
        <f>IF(B352="Round Robin",IFERROR(VLOOKUP(C352,U355:AB359,8,FALSE),0),IF(B352="Elimination",IFERROR(VLOOKUP(C352,M355:T359,8,FALSE),0),IF(B352="Monrad/Compass",IFERROR(VLOOKUP(C352,AC355:AJ359,8,FALSE),0))))</f>
        <v>0</v>
      </c>
      <c r="E359" s="5"/>
      <c r="F359" s="5"/>
      <c r="G359" s="5"/>
      <c r="H359" s="5"/>
      <c r="I359" s="5"/>
      <c r="J359" s="5"/>
      <c r="K359" s="112">
        <f t="shared" si="43"/>
        <v>0</v>
      </c>
      <c r="M359" s="1">
        <v>4</v>
      </c>
      <c r="S359" s="1">
        <v>2</v>
      </c>
      <c r="T359" s="1">
        <v>1</v>
      </c>
      <c r="U359" s="1">
        <v>4</v>
      </c>
      <c r="Z359" s="1">
        <v>2</v>
      </c>
      <c r="AA359" s="1">
        <v>2</v>
      </c>
      <c r="AB359" s="1">
        <v>2</v>
      </c>
      <c r="AC359" s="1">
        <v>4</v>
      </c>
      <c r="AD359" s="1" t="s">
        <v>77</v>
      </c>
      <c r="AE359" s="1" t="s">
        <v>77</v>
      </c>
      <c r="AF359" s="1" t="s">
        <v>77</v>
      </c>
      <c r="AG359" s="1" t="s">
        <v>77</v>
      </c>
      <c r="AH359" s="1" t="s">
        <v>77</v>
      </c>
      <c r="AI359" s="1" t="s">
        <v>77</v>
      </c>
      <c r="AJ359" s="1" t="s">
        <v>77</v>
      </c>
    </row>
    <row r="360" spans="1:36" ht="15.75" collapsed="1" thickBot="1" x14ac:dyDescent="0.3">
      <c r="A360" s="104" t="s">
        <v>108</v>
      </c>
      <c r="B360" s="95" t="s">
        <v>68</v>
      </c>
      <c r="C360" s="96">
        <v>0</v>
      </c>
      <c r="D360" s="39">
        <f>SUM(D362:D367)</f>
        <v>0</v>
      </c>
      <c r="E360" s="84"/>
      <c r="F360" s="84"/>
      <c r="G360" s="84"/>
      <c r="H360" s="84"/>
      <c r="I360" s="84"/>
      <c r="J360" s="84"/>
      <c r="K360" s="40"/>
      <c r="L360" s="84"/>
    </row>
    <row r="361" spans="1:36" ht="15" hidden="1" customHeight="1" outlineLevel="1" x14ac:dyDescent="0.25">
      <c r="A361" s="82"/>
      <c r="B361" s="33"/>
      <c r="D361" s="36"/>
      <c r="E361" s="54"/>
      <c r="F361" s="54"/>
      <c r="G361" s="54"/>
      <c r="H361" s="54"/>
      <c r="I361" s="54"/>
      <c r="J361" s="54"/>
      <c r="K361" s="40"/>
      <c r="V361" s="1" t="s">
        <v>69</v>
      </c>
      <c r="AD361" s="1" t="s">
        <v>70</v>
      </c>
    </row>
    <row r="362" spans="1:36" ht="15.75" hidden="1" outlineLevel="1" thickBot="1" x14ac:dyDescent="0.3">
      <c r="A362" s="82"/>
      <c r="B362" s="49" t="s">
        <v>94</v>
      </c>
      <c r="D362" s="36">
        <f>IF(B360="Round Robin",IFERROR(VLOOKUP(C360,U363:AB367,3,FALSE),0),IF(B360="Elimination",IFERROR(VLOOKUP(C360,M363:T367,3,FALSE),0),IF(B360="Monrad/Compass",IFERROR(VLOOKUP(C360,AC363:AJ367,3,FALSE),0))))</f>
        <v>0</v>
      </c>
      <c r="E362" s="5"/>
      <c r="F362" s="5"/>
      <c r="G362" s="5"/>
      <c r="H362" s="5"/>
      <c r="I362" s="5"/>
      <c r="J362" s="5"/>
      <c r="K362" s="40">
        <f>SUM(E362:J362)</f>
        <v>0</v>
      </c>
      <c r="N362" s="2">
        <v>2</v>
      </c>
      <c r="O362" s="2">
        <v>3</v>
      </c>
      <c r="P362" s="2">
        <v>4</v>
      </c>
      <c r="Q362" s="2">
        <v>5</v>
      </c>
      <c r="R362" s="2">
        <v>6</v>
      </c>
      <c r="S362" s="2">
        <v>7</v>
      </c>
      <c r="T362" s="2">
        <v>8</v>
      </c>
      <c r="V362" s="2">
        <v>2</v>
      </c>
      <c r="W362" s="2">
        <v>3</v>
      </c>
      <c r="X362" s="2">
        <v>4</v>
      </c>
      <c r="Y362" s="2">
        <v>5</v>
      </c>
      <c r="Z362" s="2">
        <v>6</v>
      </c>
      <c r="AA362" s="2">
        <v>7</v>
      </c>
      <c r="AB362" s="2">
        <v>8</v>
      </c>
      <c r="AD362" s="2">
        <v>2</v>
      </c>
      <c r="AE362" s="2">
        <v>3</v>
      </c>
      <c r="AF362" s="2">
        <v>4</v>
      </c>
      <c r="AG362" s="2">
        <v>5</v>
      </c>
      <c r="AH362" s="2">
        <v>6</v>
      </c>
      <c r="AI362" s="2">
        <v>7</v>
      </c>
      <c r="AJ362" s="2">
        <v>8</v>
      </c>
    </row>
    <row r="363" spans="1:36" ht="15.75" hidden="1" outlineLevel="1" thickBot="1" x14ac:dyDescent="0.3">
      <c r="A363" s="82"/>
      <c r="B363" s="33"/>
      <c r="D363" s="36">
        <f>IF(B360="Round Robin",IFERROR(VLOOKUP(C360,U363:AB367,4,FALSE),0),IF(B360="Elimination",IFERROR(VLOOKUP(C360,M363:T367,4,FALSE),0),IF(B360="Monrad/Compass",IFERROR(VLOOKUP(C360,AC363:AJ367,4,FALSE),0))))</f>
        <v>0</v>
      </c>
      <c r="E363" s="5"/>
      <c r="F363" s="5"/>
      <c r="G363" s="5"/>
      <c r="H363" s="5"/>
      <c r="I363" s="5"/>
      <c r="J363" s="5"/>
      <c r="K363" s="40">
        <f t="shared" ref="K363:K367" si="44">SUM(E363:J363)</f>
        <v>0</v>
      </c>
      <c r="M363" s="3">
        <v>64</v>
      </c>
      <c r="O363" s="47">
        <v>32</v>
      </c>
      <c r="P363" s="47">
        <v>16</v>
      </c>
      <c r="Q363" s="47">
        <v>8</v>
      </c>
      <c r="R363" s="47">
        <v>4</v>
      </c>
      <c r="S363" s="47">
        <v>2</v>
      </c>
      <c r="T363" s="47">
        <v>1</v>
      </c>
      <c r="U363" s="3">
        <v>32</v>
      </c>
      <c r="W363" s="1">
        <v>16</v>
      </c>
      <c r="X363" s="47">
        <v>16</v>
      </c>
      <c r="Y363" s="47">
        <v>16</v>
      </c>
      <c r="Z363" s="47">
        <v>4</v>
      </c>
      <c r="AA363" s="47">
        <v>2</v>
      </c>
      <c r="AB363" s="47">
        <v>1</v>
      </c>
      <c r="AC363" s="3">
        <v>32</v>
      </c>
      <c r="AF363" s="47">
        <v>16</v>
      </c>
      <c r="AG363" s="47">
        <v>16</v>
      </c>
      <c r="AH363" s="47">
        <v>16</v>
      </c>
      <c r="AI363" s="47">
        <v>16</v>
      </c>
      <c r="AJ363" s="47">
        <v>16</v>
      </c>
    </row>
    <row r="364" spans="1:36" ht="15.75" hidden="1" outlineLevel="1" thickBot="1" x14ac:dyDescent="0.3">
      <c r="A364" s="82"/>
      <c r="B364" s="33"/>
      <c r="D364" s="36">
        <f>IF(B360="Round Robin",IFERROR(VLOOKUP(C360,U363:AB367,5,FALSE),0),IF(B360="Elimination",IFERROR(VLOOKUP(C360,M363:T367,5,FALSE),0),IF(B360="Monrad/Compass",IFERROR(VLOOKUP(C360,AC363:AJ367,5,FALSE),0))))</f>
        <v>0</v>
      </c>
      <c r="E364" s="5"/>
      <c r="F364" s="5"/>
      <c r="G364" s="5"/>
      <c r="H364" s="5"/>
      <c r="I364" s="5"/>
      <c r="J364" s="5"/>
      <c r="K364" s="40">
        <f t="shared" si="44"/>
        <v>0</v>
      </c>
      <c r="M364" s="3">
        <v>32</v>
      </c>
      <c r="O364" s="47"/>
      <c r="P364" s="47">
        <v>16</v>
      </c>
      <c r="Q364" s="47">
        <v>8</v>
      </c>
      <c r="R364" s="47">
        <v>4</v>
      </c>
      <c r="S364" s="47">
        <v>2</v>
      </c>
      <c r="T364" s="47">
        <v>1</v>
      </c>
      <c r="U364" s="3">
        <v>24</v>
      </c>
      <c r="X364" s="47"/>
      <c r="Y364" s="47"/>
      <c r="Z364" s="47"/>
      <c r="AA364" s="47"/>
      <c r="AB364" s="47"/>
      <c r="AC364" s="3">
        <v>24</v>
      </c>
      <c r="AF364" s="47"/>
      <c r="AG364" s="47"/>
      <c r="AH364" s="47"/>
      <c r="AI364" s="47"/>
      <c r="AJ364" s="47"/>
    </row>
    <row r="365" spans="1:36" ht="15.75" hidden="1" outlineLevel="1" thickBot="1" x14ac:dyDescent="0.3">
      <c r="A365" s="82"/>
      <c r="B365" s="33"/>
      <c r="D365" s="36">
        <f>IF(B360="Round Robin",IFERROR(VLOOKUP(C360,U363:AB367,6,FALSE),0),IF(B360="Elimination",IFERROR(VLOOKUP(C360,M363:T367,6,FALSE),0),IF(B360="Monrad/Compass",IFERROR(VLOOKUP(C360,AC363:AJ367,6,FALSE),0))))</f>
        <v>0</v>
      </c>
      <c r="E365" s="5"/>
      <c r="F365" s="5"/>
      <c r="G365" s="5"/>
      <c r="H365" s="5"/>
      <c r="I365" s="5"/>
      <c r="J365" s="5"/>
      <c r="K365" s="40">
        <f t="shared" si="44"/>
        <v>0</v>
      </c>
      <c r="M365" s="3">
        <v>16</v>
      </c>
      <c r="O365" s="47"/>
      <c r="P365" s="47"/>
      <c r="Q365" s="47">
        <v>8</v>
      </c>
      <c r="R365" s="47">
        <v>4</v>
      </c>
      <c r="S365" s="47">
        <v>2</v>
      </c>
      <c r="T365" s="47">
        <v>1</v>
      </c>
      <c r="U365" s="3">
        <v>16</v>
      </c>
      <c r="X365" s="47">
        <v>8</v>
      </c>
      <c r="Y365" s="47">
        <v>8</v>
      </c>
      <c r="Z365" s="47">
        <v>8</v>
      </c>
      <c r="AA365" s="47">
        <v>2</v>
      </c>
      <c r="AB365" s="47">
        <v>1</v>
      </c>
      <c r="AC365" s="3">
        <v>16</v>
      </c>
      <c r="AF365" s="47"/>
      <c r="AG365" s="47">
        <v>8</v>
      </c>
      <c r="AH365" s="47">
        <v>8</v>
      </c>
      <c r="AI365" s="47">
        <v>8</v>
      </c>
      <c r="AJ365" s="47">
        <v>8</v>
      </c>
    </row>
    <row r="366" spans="1:36" ht="15.75" hidden="1" outlineLevel="1" thickBot="1" x14ac:dyDescent="0.3">
      <c r="A366" s="82"/>
      <c r="B366" s="33"/>
      <c r="D366" s="36">
        <f>IF(B360="Round Robin",IFERROR(VLOOKUP(C360,U363:AB367,7,FALSE),0),IF(B360="Elimination",IFERROR(VLOOKUP(C360,M363:T367,7,FALSE),0),IF(B360="Monrad/Compass",IFERROR(VLOOKUP(C360,AC363:AJ367,7,FALSE),0))))</f>
        <v>0</v>
      </c>
      <c r="E366" s="5"/>
      <c r="F366" s="5"/>
      <c r="G366" s="5"/>
      <c r="H366" s="5"/>
      <c r="I366" s="5"/>
      <c r="J366" s="5"/>
      <c r="K366" s="40">
        <f t="shared" si="44"/>
        <v>0</v>
      </c>
      <c r="M366" s="3">
        <v>8</v>
      </c>
      <c r="O366" s="47"/>
      <c r="P366" s="47"/>
      <c r="Q366" s="47"/>
      <c r="R366" s="47">
        <v>4</v>
      </c>
      <c r="S366" s="47">
        <v>2</v>
      </c>
      <c r="T366" s="47">
        <v>1</v>
      </c>
      <c r="U366" s="3">
        <v>8</v>
      </c>
      <c r="X366" s="47"/>
      <c r="Y366" s="47">
        <v>4</v>
      </c>
      <c r="Z366" s="47">
        <v>4</v>
      </c>
      <c r="AA366" s="47">
        <v>4</v>
      </c>
      <c r="AB366" s="47">
        <v>1</v>
      </c>
      <c r="AC366" s="3">
        <v>8</v>
      </c>
      <c r="AF366" s="47"/>
      <c r="AG366" s="47"/>
      <c r="AH366" s="47">
        <v>4</v>
      </c>
      <c r="AI366" s="47">
        <v>4</v>
      </c>
      <c r="AJ366" s="47">
        <v>4</v>
      </c>
    </row>
    <row r="367" spans="1:36" ht="15.75" hidden="1" outlineLevel="1" thickBot="1" x14ac:dyDescent="0.3">
      <c r="A367" s="83"/>
      <c r="B367" s="34"/>
      <c r="D367" s="36">
        <f>IF(B360="Round Robin",IFERROR(VLOOKUP(C360,U363:AB367,8,FALSE),0),IF(B360="Elimination",IFERROR(VLOOKUP(C360,M363:T367,8,FALSE),0),IF(B360="Monrad/Compass",IFERROR(VLOOKUP(C360,AC363:AJ367,8,FALSE),0))))</f>
        <v>0</v>
      </c>
      <c r="E367" s="5"/>
      <c r="F367" s="5"/>
      <c r="G367" s="5"/>
      <c r="H367" s="5"/>
      <c r="I367" s="5"/>
      <c r="J367" s="5"/>
      <c r="K367" s="40">
        <f t="shared" si="44"/>
        <v>0</v>
      </c>
      <c r="M367" s="1">
        <v>4</v>
      </c>
      <c r="S367" s="1">
        <v>2</v>
      </c>
      <c r="T367" s="1">
        <v>1</v>
      </c>
      <c r="U367" s="1">
        <v>4</v>
      </c>
      <c r="Z367" s="1">
        <v>2</v>
      </c>
      <c r="AA367" s="1">
        <v>2</v>
      </c>
      <c r="AB367" s="1">
        <v>2</v>
      </c>
      <c r="AC367" s="1">
        <v>4</v>
      </c>
      <c r="AD367" s="1" t="s">
        <v>77</v>
      </c>
      <c r="AE367" s="1" t="s">
        <v>77</v>
      </c>
      <c r="AF367" s="1" t="s">
        <v>77</v>
      </c>
      <c r="AG367" s="1" t="s">
        <v>77</v>
      </c>
      <c r="AH367" s="1" t="s">
        <v>77</v>
      </c>
      <c r="AI367" s="1" t="s">
        <v>77</v>
      </c>
      <c r="AJ367" s="1" t="s">
        <v>77</v>
      </c>
    </row>
    <row r="368" spans="1:36" ht="15.75" collapsed="1" thickBot="1" x14ac:dyDescent="0.3">
      <c r="A368" s="113" t="s">
        <v>109</v>
      </c>
      <c r="B368" s="116" t="s">
        <v>68</v>
      </c>
      <c r="C368" s="117">
        <v>0</v>
      </c>
      <c r="D368" s="118">
        <f>SUM(D370:D375)</f>
        <v>0</v>
      </c>
      <c r="E368" s="119"/>
      <c r="F368" s="119"/>
      <c r="G368" s="119"/>
      <c r="H368" s="119"/>
      <c r="I368" s="119"/>
      <c r="J368" s="119"/>
      <c r="K368" s="120"/>
      <c r="L368" s="119"/>
    </row>
    <row r="369" spans="1:36" ht="15" hidden="1" customHeight="1" outlineLevel="1" x14ac:dyDescent="0.25">
      <c r="A369" s="114"/>
      <c r="B369" s="33"/>
      <c r="D369" s="36"/>
      <c r="E369" s="54"/>
      <c r="F369" s="54"/>
      <c r="G369" s="54"/>
      <c r="H369" s="54"/>
      <c r="I369" s="54"/>
      <c r="J369" s="54"/>
      <c r="K369" s="120"/>
      <c r="V369" s="1" t="s">
        <v>69</v>
      </c>
      <c r="AD369" s="1" t="s">
        <v>70</v>
      </c>
    </row>
    <row r="370" spans="1:36" ht="15.75" hidden="1" outlineLevel="1" thickBot="1" x14ac:dyDescent="0.3">
      <c r="A370" s="114"/>
      <c r="B370" s="49" t="s">
        <v>94</v>
      </c>
      <c r="D370" s="36">
        <f>IF(B368="Round Robin",IFERROR(VLOOKUP(C368,U371:AB375,3,FALSE),0),IF(B368="Elimination",IFERROR(VLOOKUP(C368,M371:T375,3,FALSE),0),IF(B368="Monrad/Compass",IFERROR(VLOOKUP(C368,AC371:AJ375,3,FALSE),0))))</f>
        <v>0</v>
      </c>
      <c r="E370" s="5"/>
      <c r="F370" s="5"/>
      <c r="G370" s="5"/>
      <c r="H370" s="5"/>
      <c r="I370" s="5"/>
      <c r="J370" s="5"/>
      <c r="K370" s="120">
        <f>SUM(E370:J370)</f>
        <v>0</v>
      </c>
      <c r="N370" s="2">
        <v>2</v>
      </c>
      <c r="O370" s="2">
        <v>3</v>
      </c>
      <c r="P370" s="2">
        <v>4</v>
      </c>
      <c r="Q370" s="2">
        <v>5</v>
      </c>
      <c r="R370" s="2">
        <v>6</v>
      </c>
      <c r="S370" s="2">
        <v>7</v>
      </c>
      <c r="T370" s="2">
        <v>8</v>
      </c>
      <c r="V370" s="2">
        <v>2</v>
      </c>
      <c r="W370" s="2">
        <v>3</v>
      </c>
      <c r="X370" s="2">
        <v>4</v>
      </c>
      <c r="Y370" s="2">
        <v>5</v>
      </c>
      <c r="Z370" s="2">
        <v>6</v>
      </c>
      <c r="AA370" s="2">
        <v>7</v>
      </c>
      <c r="AB370" s="2">
        <v>8</v>
      </c>
      <c r="AD370" s="2">
        <v>2</v>
      </c>
      <c r="AE370" s="2">
        <v>3</v>
      </c>
      <c r="AF370" s="2">
        <v>4</v>
      </c>
      <c r="AG370" s="2">
        <v>5</v>
      </c>
      <c r="AH370" s="2">
        <v>6</v>
      </c>
      <c r="AI370" s="2">
        <v>7</v>
      </c>
      <c r="AJ370" s="2">
        <v>8</v>
      </c>
    </row>
    <row r="371" spans="1:36" ht="15.75" hidden="1" outlineLevel="1" thickBot="1" x14ac:dyDescent="0.3">
      <c r="A371" s="114"/>
      <c r="B371" s="33"/>
      <c r="D371" s="36">
        <f>IF(B368="Round Robin",IFERROR(VLOOKUP(C368,U371:AB375,4,FALSE),0),IF(B368="Elimination",IFERROR(VLOOKUP(C368,M371:T375,4,FALSE),0),IF(B368="Monrad/Compass",IFERROR(VLOOKUP(C368,AC371:AJ375,4,FALSE),0))))</f>
        <v>0</v>
      </c>
      <c r="E371" s="5"/>
      <c r="F371" s="5"/>
      <c r="G371" s="5"/>
      <c r="H371" s="5"/>
      <c r="I371" s="5"/>
      <c r="J371" s="5"/>
      <c r="K371" s="120">
        <f t="shared" ref="K371:K375" si="45">SUM(E371:J371)</f>
        <v>0</v>
      </c>
      <c r="M371" s="3">
        <v>64</v>
      </c>
      <c r="O371" s="47">
        <v>32</v>
      </c>
      <c r="P371" s="47">
        <v>16</v>
      </c>
      <c r="Q371" s="47">
        <v>8</v>
      </c>
      <c r="R371" s="47">
        <v>4</v>
      </c>
      <c r="S371" s="47">
        <v>2</v>
      </c>
      <c r="T371" s="47">
        <v>1</v>
      </c>
      <c r="U371" s="3">
        <v>32</v>
      </c>
      <c r="W371" s="1">
        <v>16</v>
      </c>
      <c r="X371" s="47">
        <v>16</v>
      </c>
      <c r="Y371" s="47">
        <v>16</v>
      </c>
      <c r="Z371" s="47">
        <v>4</v>
      </c>
      <c r="AA371" s="47">
        <v>2</v>
      </c>
      <c r="AB371" s="47">
        <v>1</v>
      </c>
      <c r="AC371" s="3">
        <v>32</v>
      </c>
      <c r="AF371" s="47">
        <v>16</v>
      </c>
      <c r="AG371" s="47">
        <v>16</v>
      </c>
      <c r="AH371" s="47">
        <v>16</v>
      </c>
      <c r="AI371" s="47">
        <v>16</v>
      </c>
      <c r="AJ371" s="47">
        <v>16</v>
      </c>
    </row>
    <row r="372" spans="1:36" ht="15.75" hidden="1" outlineLevel="1" thickBot="1" x14ac:dyDescent="0.3">
      <c r="A372" s="114"/>
      <c r="B372" s="33"/>
      <c r="D372" s="36">
        <f>IF(B368="Round Robin",IFERROR(VLOOKUP(C368,U371:AB375,5,FALSE),0),IF(B368="Elimination",IFERROR(VLOOKUP(C368,M371:T375,5,FALSE),0),IF(B368="Monrad/Compass",IFERROR(VLOOKUP(C368,AC371:AJ375,5,FALSE),0))))</f>
        <v>0</v>
      </c>
      <c r="E372" s="5"/>
      <c r="F372" s="5"/>
      <c r="G372" s="5"/>
      <c r="H372" s="5"/>
      <c r="I372" s="5"/>
      <c r="J372" s="5"/>
      <c r="K372" s="120">
        <f t="shared" si="45"/>
        <v>0</v>
      </c>
      <c r="M372" s="3">
        <v>32</v>
      </c>
      <c r="O372" s="47"/>
      <c r="P372" s="47">
        <v>16</v>
      </c>
      <c r="Q372" s="47">
        <v>8</v>
      </c>
      <c r="R372" s="47">
        <v>4</v>
      </c>
      <c r="S372" s="47">
        <v>2</v>
      </c>
      <c r="T372" s="47">
        <v>1</v>
      </c>
      <c r="U372" s="3">
        <v>24</v>
      </c>
      <c r="X372" s="47"/>
      <c r="Y372" s="47"/>
      <c r="Z372" s="47"/>
      <c r="AA372" s="47"/>
      <c r="AB372" s="47"/>
      <c r="AC372" s="3">
        <v>24</v>
      </c>
      <c r="AF372" s="47"/>
      <c r="AG372" s="47"/>
      <c r="AH372" s="47"/>
      <c r="AI372" s="47"/>
      <c r="AJ372" s="47"/>
    </row>
    <row r="373" spans="1:36" ht="15.75" hidden="1" outlineLevel="1" thickBot="1" x14ac:dyDescent="0.3">
      <c r="A373" s="114"/>
      <c r="B373" s="33"/>
      <c r="D373" s="36">
        <f>IF(B368="Round Robin",IFERROR(VLOOKUP(C368,U371:AB375,6,FALSE),0),IF(B368="Elimination",IFERROR(VLOOKUP(C368,M371:T375,6,FALSE),0),IF(B368="Monrad/Compass",IFERROR(VLOOKUP(C368,AC371:AJ375,6,FALSE),0))))</f>
        <v>0</v>
      </c>
      <c r="E373" s="5"/>
      <c r="F373" s="5"/>
      <c r="G373" s="5"/>
      <c r="H373" s="5"/>
      <c r="I373" s="5"/>
      <c r="J373" s="5"/>
      <c r="K373" s="120">
        <f t="shared" si="45"/>
        <v>0</v>
      </c>
      <c r="M373" s="3">
        <v>16</v>
      </c>
      <c r="O373" s="47"/>
      <c r="P373" s="47"/>
      <c r="Q373" s="47">
        <v>8</v>
      </c>
      <c r="R373" s="47">
        <v>4</v>
      </c>
      <c r="S373" s="47">
        <v>2</v>
      </c>
      <c r="T373" s="47">
        <v>1</v>
      </c>
      <c r="U373" s="3">
        <v>16</v>
      </c>
      <c r="X373" s="47">
        <v>8</v>
      </c>
      <c r="Y373" s="47">
        <v>8</v>
      </c>
      <c r="Z373" s="47">
        <v>8</v>
      </c>
      <c r="AA373" s="47">
        <v>2</v>
      </c>
      <c r="AB373" s="47">
        <v>1</v>
      </c>
      <c r="AC373" s="3">
        <v>16</v>
      </c>
      <c r="AF373" s="47"/>
      <c r="AG373" s="47">
        <v>8</v>
      </c>
      <c r="AH373" s="47">
        <v>8</v>
      </c>
      <c r="AI373" s="47">
        <v>8</v>
      </c>
      <c r="AJ373" s="47">
        <v>8</v>
      </c>
    </row>
    <row r="374" spans="1:36" ht="15.75" hidden="1" outlineLevel="1" thickBot="1" x14ac:dyDescent="0.3">
      <c r="A374" s="114"/>
      <c r="B374" s="33"/>
      <c r="D374" s="36">
        <f>IF(B368="Round Robin",IFERROR(VLOOKUP(C368,U371:AB375,7,FALSE),0),IF(B368="Elimination",IFERROR(VLOOKUP(C368,M371:T375,7,FALSE),0),IF(B368="Monrad/Compass",IFERROR(VLOOKUP(C368,AC371:AJ375,7,FALSE),0))))</f>
        <v>0</v>
      </c>
      <c r="E374" s="5"/>
      <c r="F374" s="5"/>
      <c r="G374" s="5"/>
      <c r="H374" s="5"/>
      <c r="I374" s="5"/>
      <c r="J374" s="5"/>
      <c r="K374" s="120">
        <f t="shared" si="45"/>
        <v>0</v>
      </c>
      <c r="M374" s="3">
        <v>8</v>
      </c>
      <c r="O374" s="47"/>
      <c r="P374" s="47"/>
      <c r="Q374" s="47"/>
      <c r="R374" s="47">
        <v>4</v>
      </c>
      <c r="S374" s="47">
        <v>2</v>
      </c>
      <c r="T374" s="47">
        <v>1</v>
      </c>
      <c r="U374" s="3">
        <v>8</v>
      </c>
      <c r="X374" s="47"/>
      <c r="Y374" s="47">
        <v>4</v>
      </c>
      <c r="Z374" s="47">
        <v>4</v>
      </c>
      <c r="AA374" s="47">
        <v>4</v>
      </c>
      <c r="AB374" s="47">
        <v>1</v>
      </c>
      <c r="AC374" s="3">
        <v>8</v>
      </c>
      <c r="AF374" s="47"/>
      <c r="AG374" s="47"/>
      <c r="AH374" s="47">
        <v>4</v>
      </c>
      <c r="AI374" s="47">
        <v>4</v>
      </c>
      <c r="AJ374" s="47">
        <v>4</v>
      </c>
    </row>
    <row r="375" spans="1:36" ht="15.75" hidden="1" outlineLevel="1" thickBot="1" x14ac:dyDescent="0.3">
      <c r="A375" s="115"/>
      <c r="B375" s="34"/>
      <c r="D375" s="36">
        <f>IF(B368="Round Robin",IFERROR(VLOOKUP(C368,U371:AB375,8,FALSE),0),IF(B368="Elimination",IFERROR(VLOOKUP(C368,M371:T375,8,FALSE),0),IF(B368="Monrad/Compass",IFERROR(VLOOKUP(C368,AC371:AJ375,8,FALSE),0))))</f>
        <v>0</v>
      </c>
      <c r="E375" s="5"/>
      <c r="F375" s="5"/>
      <c r="G375" s="5"/>
      <c r="H375" s="5"/>
      <c r="I375" s="5"/>
      <c r="J375" s="5"/>
      <c r="K375" s="120">
        <f t="shared" si="45"/>
        <v>0</v>
      </c>
      <c r="M375" s="1">
        <v>4</v>
      </c>
      <c r="S375" s="1">
        <v>2</v>
      </c>
      <c r="T375" s="1">
        <v>1</v>
      </c>
      <c r="U375" s="1">
        <v>4</v>
      </c>
      <c r="Z375" s="1">
        <v>2</v>
      </c>
      <c r="AA375" s="1">
        <v>2</v>
      </c>
      <c r="AB375" s="1">
        <v>2</v>
      </c>
      <c r="AC375" s="1">
        <v>4</v>
      </c>
      <c r="AD375" s="1" t="s">
        <v>77</v>
      </c>
      <c r="AE375" s="1" t="s">
        <v>77</v>
      </c>
      <c r="AF375" s="1" t="s">
        <v>77</v>
      </c>
      <c r="AG375" s="1" t="s">
        <v>77</v>
      </c>
      <c r="AH375" s="1" t="s">
        <v>77</v>
      </c>
      <c r="AI375" s="1" t="s">
        <v>77</v>
      </c>
      <c r="AJ375" s="1" t="s">
        <v>77</v>
      </c>
    </row>
    <row r="376" spans="1:36" ht="15.75" collapsed="1" thickBot="1" x14ac:dyDescent="0.3">
      <c r="A376" s="59"/>
      <c r="B376" s="13" t="s">
        <v>67</v>
      </c>
      <c r="C376" s="14"/>
      <c r="D376" s="15">
        <f>D8+D16+D23+D31+D38+D46+D53+D61+D68+D76+D83+D91+D98+D106+D113+D121+D128+D136+D143+D151+D158+D166+D173+D181+D188+D196+D203+D211+D218+D226+D233+D241+D248+D256+D264+D272+D280+D288+D296+D304+D312+D320+D328+D336+D344+D352+D360+D368</f>
        <v>32</v>
      </c>
      <c r="E376" s="60"/>
      <c r="F376" s="61"/>
      <c r="G376" s="61"/>
      <c r="H376" s="61"/>
      <c r="I376" s="61"/>
      <c r="J376" s="62"/>
      <c r="K376" s="15">
        <f>SUM(K8:K375)</f>
        <v>32</v>
      </c>
      <c r="M376" s="1">
        <v>0</v>
      </c>
      <c r="U376" s="1">
        <v>0</v>
      </c>
      <c r="AC376" s="1">
        <v>0</v>
      </c>
    </row>
    <row r="377" spans="1:36" ht="15.75" thickBot="1" x14ac:dyDescent="0.3"/>
    <row r="378" spans="1:36" ht="15.75" thickBot="1" x14ac:dyDescent="0.3">
      <c r="B378" s="3" t="s">
        <v>110</v>
      </c>
      <c r="D378" s="1"/>
      <c r="E378" s="16">
        <f t="shared" ref="E378:J378" si="46">SUM(E8:E377)</f>
        <v>20</v>
      </c>
      <c r="F378" s="16">
        <f t="shared" si="46"/>
        <v>12</v>
      </c>
      <c r="G378" s="16">
        <f t="shared" si="46"/>
        <v>0</v>
      </c>
      <c r="H378" s="16">
        <f t="shared" si="46"/>
        <v>0</v>
      </c>
      <c r="I378" s="16">
        <f t="shared" si="46"/>
        <v>0</v>
      </c>
      <c r="J378" s="16">
        <f t="shared" si="46"/>
        <v>0</v>
      </c>
      <c r="K378" s="15">
        <f>SUM(E378:J378)</f>
        <v>32</v>
      </c>
    </row>
    <row r="379" spans="1:36" ht="15.75" thickBot="1" x14ac:dyDescent="0.3"/>
    <row r="380" spans="1:36" ht="15.75" thickBot="1" x14ac:dyDescent="0.3">
      <c r="B380" s="3" t="s">
        <v>111</v>
      </c>
      <c r="E380" s="100">
        <f>E378/C381</f>
        <v>2.8571428571428572</v>
      </c>
      <c r="F380" s="101">
        <f>F378/C381</f>
        <v>1.7142857142857142</v>
      </c>
      <c r="G380" s="101">
        <f>G378/C381</f>
        <v>0</v>
      </c>
      <c r="H380" s="101">
        <f>H378/C381</f>
        <v>0</v>
      </c>
      <c r="I380" s="101">
        <f>I378/C381</f>
        <v>0</v>
      </c>
      <c r="J380" s="102">
        <f>J378/C381</f>
        <v>0</v>
      </c>
    </row>
    <row r="381" spans="1:36" ht="15" customHeight="1" thickBot="1" x14ac:dyDescent="0.3">
      <c r="B381" s="143" t="s">
        <v>112</v>
      </c>
      <c r="C381" s="99">
        <v>7</v>
      </c>
    </row>
    <row r="382" spans="1:36" x14ac:dyDescent="0.25">
      <c r="B382" s="143"/>
      <c r="C382" s="4"/>
    </row>
    <row r="383" spans="1:36" ht="6" customHeight="1" thickBot="1" x14ac:dyDescent="0.3"/>
    <row r="384" spans="1:36" ht="15.75" thickBot="1" x14ac:dyDescent="0.3">
      <c r="B384" s="3" t="s">
        <v>113</v>
      </c>
      <c r="D384" s="63">
        <f>K376</f>
        <v>32</v>
      </c>
    </row>
    <row r="385" spans="2:16" ht="6" customHeight="1" thickBot="1" x14ac:dyDescent="0.3"/>
    <row r="386" spans="2:16" ht="15.75" thickBot="1" x14ac:dyDescent="0.3">
      <c r="B386" s="3" t="s">
        <v>114</v>
      </c>
      <c r="D386" s="63">
        <f>C8+C23+C38+C53+C68+C83+C98+C113+C128+C143+C158+C173+C188+C203+C218+C233</f>
        <v>16</v>
      </c>
    </row>
    <row r="387" spans="2:16" ht="26.1" customHeight="1" x14ac:dyDescent="0.25">
      <c r="B387" s="3"/>
    </row>
    <row r="388" spans="2:16" hidden="1" x14ac:dyDescent="0.25">
      <c r="B388" s="3" t="s">
        <v>115</v>
      </c>
      <c r="C388" s="2" t="s">
        <v>116</v>
      </c>
      <c r="D388" s="2" t="s">
        <v>117</v>
      </c>
    </row>
    <row r="389" spans="2:16" hidden="1" x14ac:dyDescent="0.25">
      <c r="B389" s="19" t="e">
        <f>#REF!</f>
        <v>#REF!</v>
      </c>
      <c r="C389" s="20" t="e">
        <f>#REF!</f>
        <v>#REF!</v>
      </c>
      <c r="D389" s="21" t="e">
        <f>#REF!</f>
        <v>#REF!</v>
      </c>
      <c r="E389" s="64" t="e">
        <f>C389</f>
        <v>#REF!</v>
      </c>
      <c r="F389" s="65" t="e">
        <f>C389</f>
        <v>#REF!</v>
      </c>
      <c r="G389" s="65" t="e">
        <f>C389</f>
        <v>#REF!</v>
      </c>
      <c r="H389" s="65" t="e">
        <f>C389</f>
        <v>#REF!</v>
      </c>
      <c r="I389" s="65"/>
      <c r="J389" s="66"/>
      <c r="K389" s="22" t="s">
        <v>118</v>
      </c>
    </row>
    <row r="390" spans="2:16" hidden="1" x14ac:dyDescent="0.25">
      <c r="B390" s="19" t="e">
        <f>#REF!</f>
        <v>#REF!</v>
      </c>
      <c r="C390" s="20" t="e">
        <f>#REF!</f>
        <v>#REF!</v>
      </c>
      <c r="D390" s="21" t="e">
        <f>#REF!</f>
        <v>#REF!</v>
      </c>
      <c r="E390" s="67" t="e">
        <f t="shared" ref="E390:E391" si="47">C390</f>
        <v>#REF!</v>
      </c>
      <c r="F390" s="68" t="e">
        <f t="shared" ref="F390:F391" si="48">C390</f>
        <v>#REF!</v>
      </c>
      <c r="G390" s="68" t="e">
        <f t="shared" ref="G390:G391" si="49">C390</f>
        <v>#REF!</v>
      </c>
      <c r="H390" s="68" t="e">
        <f t="shared" ref="H390" si="50">C390</f>
        <v>#REF!</v>
      </c>
      <c r="I390" s="68"/>
      <c r="J390" s="69"/>
    </row>
    <row r="391" spans="2:16" ht="15.75" hidden="1" thickBot="1" x14ac:dyDescent="0.3">
      <c r="B391" s="19" t="e">
        <f>#REF!</f>
        <v>#REF!</v>
      </c>
      <c r="C391" s="20" t="e">
        <f>#REF!</f>
        <v>#REF!</v>
      </c>
      <c r="D391" s="21" t="e">
        <f>#REF!</f>
        <v>#REF!</v>
      </c>
      <c r="E391" s="70" t="e">
        <f t="shared" si="47"/>
        <v>#REF!</v>
      </c>
      <c r="F391" s="71" t="e">
        <f t="shared" si="48"/>
        <v>#REF!</v>
      </c>
      <c r="G391" s="71" t="e">
        <f t="shared" si="49"/>
        <v>#REF!</v>
      </c>
      <c r="H391" s="71" t="e">
        <f>C391</f>
        <v>#REF!</v>
      </c>
      <c r="I391" s="71"/>
      <c r="J391" s="72"/>
    </row>
    <row r="392" spans="2:16" ht="15.75" hidden="1" thickBot="1" x14ac:dyDescent="0.3">
      <c r="C392" s="2" t="e">
        <f>SUM(C389:C391)</f>
        <v>#REF!</v>
      </c>
      <c r="E392" s="73" t="e">
        <f t="shared" ref="E392:H392" si="51">SUM(E389:E391)</f>
        <v>#REF!</v>
      </c>
      <c r="F392" s="73" t="e">
        <f t="shared" si="51"/>
        <v>#REF!</v>
      </c>
      <c r="G392" s="73" t="e">
        <f t="shared" si="51"/>
        <v>#REF!</v>
      </c>
      <c r="H392" s="73" t="e">
        <f t="shared" si="51"/>
        <v>#REF!</v>
      </c>
      <c r="I392" s="73"/>
      <c r="J392" s="73"/>
    </row>
    <row r="393" spans="2:16" hidden="1" x14ac:dyDescent="0.25"/>
    <row r="394" spans="2:16" hidden="1" x14ac:dyDescent="0.25">
      <c r="B394" s="23" t="s">
        <v>119</v>
      </c>
      <c r="C394" s="23"/>
      <c r="E394" s="47" t="e">
        <f t="shared" ref="E394:J394" si="52">E392-E380</f>
        <v>#REF!</v>
      </c>
      <c r="F394" s="47" t="e">
        <f t="shared" si="52"/>
        <v>#REF!</v>
      </c>
      <c r="G394" s="47" t="e">
        <f t="shared" si="52"/>
        <v>#REF!</v>
      </c>
      <c r="H394" s="47" t="e">
        <f t="shared" si="52"/>
        <v>#REF!</v>
      </c>
      <c r="I394" s="47">
        <f t="shared" si="52"/>
        <v>0</v>
      </c>
      <c r="J394" s="47">
        <f t="shared" si="52"/>
        <v>0</v>
      </c>
    </row>
    <row r="395" spans="2:16" hidden="1" x14ac:dyDescent="0.25">
      <c r="B395" s="24" t="s">
        <v>120</v>
      </c>
      <c r="C395" s="24"/>
      <c r="E395" s="47" t="s">
        <v>121</v>
      </c>
      <c r="F395" s="47" t="s">
        <v>121</v>
      </c>
    </row>
    <row r="396" spans="2:16" hidden="1" x14ac:dyDescent="0.25">
      <c r="E396" s="74"/>
    </row>
    <row r="397" spans="2:16" hidden="1" x14ac:dyDescent="0.25"/>
    <row r="398" spans="2:16" hidden="1" x14ac:dyDescent="0.25">
      <c r="B398" s="3" t="s">
        <v>122</v>
      </c>
      <c r="C398" s="2" t="s">
        <v>123</v>
      </c>
    </row>
    <row r="399" spans="2:16" ht="15.75" hidden="1" thickBot="1" x14ac:dyDescent="0.3">
      <c r="B399" s="1" t="s">
        <v>124</v>
      </c>
      <c r="C399" s="25">
        <v>186</v>
      </c>
      <c r="E399" s="17">
        <v>1</v>
      </c>
      <c r="F399" s="15">
        <v>1</v>
      </c>
      <c r="G399" s="18">
        <v>1</v>
      </c>
      <c r="H399" s="15">
        <v>1</v>
      </c>
      <c r="I399" s="18"/>
      <c r="J399" s="15"/>
    </row>
    <row r="400" spans="2:16" ht="15.75" hidden="1" thickBot="1" x14ac:dyDescent="0.3">
      <c r="B400" s="1" t="s">
        <v>125</v>
      </c>
      <c r="C400" s="25">
        <v>133</v>
      </c>
      <c r="E400" s="70"/>
      <c r="F400" s="70"/>
      <c r="G400" s="70"/>
      <c r="H400" s="70"/>
      <c r="I400" s="70"/>
      <c r="J400" s="75"/>
      <c r="K400" s="22" t="s">
        <v>126</v>
      </c>
      <c r="N400" s="2" t="s">
        <v>127</v>
      </c>
      <c r="O400" s="2" t="s">
        <v>128</v>
      </c>
      <c r="P400" s="3" t="s">
        <v>129</v>
      </c>
    </row>
    <row r="401" spans="2:16" ht="15.75" hidden="1" thickBot="1" x14ac:dyDescent="0.3">
      <c r="B401" s="1" t="s">
        <v>130</v>
      </c>
      <c r="C401" s="25">
        <v>124</v>
      </c>
      <c r="E401" s="76">
        <v>3</v>
      </c>
      <c r="F401" s="76">
        <v>3</v>
      </c>
      <c r="G401" s="76">
        <v>3</v>
      </c>
      <c r="H401" s="76">
        <v>3</v>
      </c>
      <c r="I401" s="76"/>
      <c r="J401" s="77"/>
      <c r="K401" s="1" t="s">
        <v>131</v>
      </c>
      <c r="N401" s="47">
        <v>1</v>
      </c>
      <c r="O401" s="47">
        <v>1</v>
      </c>
      <c r="P401" s="47"/>
    </row>
    <row r="402" spans="2:16" ht="15.75" hidden="1" thickBot="1" x14ac:dyDescent="0.3">
      <c r="B402" s="1" t="s">
        <v>132</v>
      </c>
      <c r="C402" s="26" t="s">
        <v>133</v>
      </c>
      <c r="E402" s="78"/>
      <c r="F402" s="78"/>
      <c r="G402" s="78"/>
      <c r="H402" s="78"/>
      <c r="I402" s="78"/>
      <c r="J402" s="78"/>
      <c r="N402" s="47">
        <v>2</v>
      </c>
      <c r="O402" s="47">
        <v>1</v>
      </c>
      <c r="P402" s="47">
        <v>1</v>
      </c>
    </row>
    <row r="403" spans="2:16" hidden="1" x14ac:dyDescent="0.25">
      <c r="N403" s="47">
        <v>3</v>
      </c>
      <c r="O403" s="47">
        <v>1</v>
      </c>
      <c r="P403" s="47">
        <v>2</v>
      </c>
    </row>
    <row r="404" spans="2:16" ht="15.75" hidden="1" thickBot="1" x14ac:dyDescent="0.3">
      <c r="B404" s="3" t="s">
        <v>134</v>
      </c>
      <c r="E404" s="79">
        <f>(E401*C401)+(E400*C400)+(E399*C399)</f>
        <v>558</v>
      </c>
      <c r="F404" s="79">
        <f>(F401*C401)+(F400*C400)+(F399*C399)</f>
        <v>558</v>
      </c>
      <c r="G404" s="79">
        <f>(G401*C401)+(G400*C400)+(G399*C399)</f>
        <v>558</v>
      </c>
      <c r="H404" s="79">
        <f>(H401*C401)+(H400*C400)+(H399*C399)</f>
        <v>558</v>
      </c>
      <c r="I404" s="79">
        <f>(I401*C401)+(I400*C400)+(I399*C399)</f>
        <v>0</v>
      </c>
      <c r="J404" s="79">
        <f>(J401*C401)+(J400*C400)+(J399*C399)</f>
        <v>0</v>
      </c>
      <c r="K404" s="22" t="s">
        <v>118</v>
      </c>
      <c r="N404" s="47">
        <v>4</v>
      </c>
      <c r="O404" s="47">
        <v>1</v>
      </c>
    </row>
    <row r="405" spans="2:16" ht="16.5" hidden="1" customHeight="1" x14ac:dyDescent="0.25">
      <c r="B405" s="27" t="s">
        <v>135</v>
      </c>
      <c r="C405" s="28"/>
      <c r="N405" s="47">
        <v>5</v>
      </c>
      <c r="O405" s="47">
        <v>1</v>
      </c>
    </row>
    <row r="406" spans="2:16" ht="15.75" hidden="1" thickBot="1" x14ac:dyDescent="0.3">
      <c r="B406" s="27" t="s">
        <v>136</v>
      </c>
      <c r="C406" s="28"/>
      <c r="G406" s="29">
        <f>SUM(E404:J404)</f>
        <v>2232</v>
      </c>
      <c r="H406" s="80"/>
      <c r="N406" s="47">
        <v>6</v>
      </c>
      <c r="O406" s="47">
        <v>1</v>
      </c>
    </row>
    <row r="407" spans="2:16" hidden="1" x14ac:dyDescent="0.25">
      <c r="B407" s="28"/>
      <c r="C407" s="28"/>
      <c r="N407" s="47">
        <v>7</v>
      </c>
      <c r="O407" s="47">
        <v>2</v>
      </c>
    </row>
    <row r="408" spans="2:16" hidden="1" x14ac:dyDescent="0.25">
      <c r="G408" s="3" t="s">
        <v>137</v>
      </c>
      <c r="H408" s="3"/>
      <c r="I408" s="3"/>
      <c r="N408" s="47">
        <v>8</v>
      </c>
      <c r="O408" s="47">
        <v>2</v>
      </c>
    </row>
    <row r="409" spans="2:16" hidden="1" x14ac:dyDescent="0.25">
      <c r="G409" s="3" t="s">
        <v>138</v>
      </c>
      <c r="H409" s="3"/>
      <c r="I409" s="3"/>
      <c r="N409" s="47">
        <v>9</v>
      </c>
      <c r="O409" s="47">
        <v>2</v>
      </c>
    </row>
    <row r="410" spans="2:16" hidden="1" x14ac:dyDescent="0.25">
      <c r="B410" s="3" t="s">
        <v>139</v>
      </c>
      <c r="N410" s="47">
        <v>10</v>
      </c>
      <c r="O410" s="47">
        <v>3</v>
      </c>
    </row>
    <row r="411" spans="2:16" hidden="1" x14ac:dyDescent="0.25">
      <c r="B411" s="1" t="s">
        <v>140</v>
      </c>
      <c r="N411" s="47">
        <v>11</v>
      </c>
      <c r="O411" s="47">
        <v>3</v>
      </c>
    </row>
    <row r="412" spans="2:16" hidden="1" x14ac:dyDescent="0.25">
      <c r="B412" s="1" t="s">
        <v>141</v>
      </c>
      <c r="N412" s="47">
        <v>12</v>
      </c>
      <c r="O412" s="47">
        <v>3</v>
      </c>
    </row>
    <row r="413" spans="2:16" hidden="1" x14ac:dyDescent="0.25">
      <c r="B413" s="1" t="s">
        <v>142</v>
      </c>
      <c r="N413" s="47">
        <v>13</v>
      </c>
      <c r="O413" s="47">
        <v>4</v>
      </c>
    </row>
    <row r="414" spans="2:16" hidden="1" x14ac:dyDescent="0.25">
      <c r="B414" s="1" t="s">
        <v>143</v>
      </c>
      <c r="N414" s="47">
        <v>14</v>
      </c>
      <c r="O414" s="47">
        <v>4</v>
      </c>
    </row>
    <row r="415" spans="2:16" hidden="1" x14ac:dyDescent="0.25">
      <c r="B415" s="1" t="s">
        <v>144</v>
      </c>
      <c r="N415" s="47">
        <v>15</v>
      </c>
      <c r="O415" s="47">
        <v>4</v>
      </c>
    </row>
    <row r="416" spans="2:16" hidden="1" x14ac:dyDescent="0.25">
      <c r="N416" s="47">
        <v>16</v>
      </c>
      <c r="O416" s="47">
        <v>4</v>
      </c>
    </row>
    <row r="417" spans="2:3" hidden="1" x14ac:dyDescent="0.25">
      <c r="B417" s="1" t="s">
        <v>145</v>
      </c>
    </row>
    <row r="418" spans="2:3" hidden="1" x14ac:dyDescent="0.25">
      <c r="B418" s="1" t="s">
        <v>146</v>
      </c>
    </row>
    <row r="419" spans="2:3" hidden="1" x14ac:dyDescent="0.25">
      <c r="B419" s="30" t="s">
        <v>147</v>
      </c>
      <c r="C419" s="31" t="s">
        <v>148</v>
      </c>
    </row>
    <row r="420" spans="2:3" hidden="1" x14ac:dyDescent="0.25">
      <c r="B420" s="30" t="s">
        <v>149</v>
      </c>
      <c r="C420" s="31" t="s">
        <v>150</v>
      </c>
    </row>
    <row r="421" spans="2:3" hidden="1" x14ac:dyDescent="0.25">
      <c r="B421" s="30" t="s">
        <v>151</v>
      </c>
      <c r="C421" s="31" t="s">
        <v>152</v>
      </c>
    </row>
    <row r="422" spans="2:3" hidden="1" x14ac:dyDescent="0.25">
      <c r="B422" s="30" t="s">
        <v>153</v>
      </c>
      <c r="C422" s="31" t="s">
        <v>154</v>
      </c>
    </row>
    <row r="423" spans="2:3" hidden="1" x14ac:dyDescent="0.25">
      <c r="B423" s="30" t="s">
        <v>155</v>
      </c>
      <c r="C423" s="31" t="s">
        <v>156</v>
      </c>
    </row>
    <row r="424" spans="2:3" hidden="1" x14ac:dyDescent="0.25"/>
    <row r="425" spans="2:3" hidden="1" x14ac:dyDescent="0.25"/>
  </sheetData>
  <sheetProtection selectLockedCells="1"/>
  <dataConsolidate/>
  <mergeCells count="4">
    <mergeCell ref="D3:K4"/>
    <mergeCell ref="E7:F7"/>
    <mergeCell ref="G7:J7"/>
    <mergeCell ref="B381:B382"/>
  </mergeCells>
  <conditionalFormatting sqref="E394">
    <cfRule type="cellIs" dxfId="9" priority="7" operator="lessThan">
      <formula>0</formula>
    </cfRule>
    <cfRule type="cellIs" dxfId="8" priority="8" operator="greaterThan">
      <formula>0</formula>
    </cfRule>
  </conditionalFormatting>
  <conditionalFormatting sqref="F394:J394">
    <cfRule type="cellIs" dxfId="7" priority="5" operator="lessThan">
      <formula>0</formula>
    </cfRule>
    <cfRule type="cellIs" dxfId="6" priority="6" operator="greaterThan">
      <formula>0</formula>
    </cfRule>
  </conditionalFormatting>
  <conditionalFormatting sqref="K376">
    <cfRule type="cellIs" dxfId="5" priority="9" operator="lessThan">
      <formula>#REF!</formula>
    </cfRule>
    <cfRule type="cellIs" dxfId="4" priority="10" operator="greaterThan">
      <formula>#REF!</formula>
    </cfRule>
  </conditionalFormatting>
  <conditionalFormatting sqref="K378">
    <cfRule type="cellIs" dxfId="3" priority="3" operator="lessThan">
      <formula>#REF!</formula>
    </cfRule>
    <cfRule type="cellIs" dxfId="2" priority="4" operator="greaterThan">
      <formula>#REF!</formula>
    </cfRule>
  </conditionalFormatting>
  <conditionalFormatting sqref="D376">
    <cfRule type="cellIs" dxfId="1" priority="1" operator="lessThan">
      <formula>$K$378</formula>
    </cfRule>
    <cfRule type="cellIs" dxfId="0" priority="2" operator="greaterThan">
      <formula>$K$378</formula>
    </cfRule>
  </conditionalFormatting>
  <dataValidations count="6">
    <dataValidation type="list" allowBlank="1" showInputMessage="1" showErrorMessage="1" sqref="C248 C256 C264 C272 C280 C288 C296 C304 C312 C320 C328 C336 C344 C352 C360 C368" xr:uid="{8F57FCFA-EDDA-442A-A23D-AF13E2C6BCFF}">
      <formula1>$M$252:$M$256</formula1>
    </dataValidation>
    <dataValidation type="list" allowBlank="1" showInputMessage="1" showErrorMessage="1" sqref="C8 C23 C38 C53 C68 C83 C98 C113 C128 C143 C158 C173 C188 C203 C218 C233" xr:uid="{DE3B6CB8-C704-4BCF-9CE3-C39ED104B5C3}">
      <formula1>$M$11:$M$14</formula1>
    </dataValidation>
    <dataValidation type="list" allowBlank="1" showInputMessage="1" showErrorMessage="1" sqref="C16 C31 C46 C61 C76 C91 C106 C121 C136 C151 C166 C181 C196 C211 C226 C241" xr:uid="{C32FB23E-DC49-4111-B6EA-F2D1B568917D}">
      <formula1>$M$17:$M$21</formula1>
    </dataValidation>
    <dataValidation type="list" allowBlank="1" showInputMessage="1" showErrorMessage="1" sqref="B16 B31 B46 B61 B76 B91 B106 B121 B136 B151 B166 B181 B196 B211 B226 B241" xr:uid="{817213AC-4DA8-4704-97ED-6C6CCCA95DF1}">
      <formula1>"Round Robin, Elimination, Match Play"</formula1>
    </dataValidation>
    <dataValidation type="list" allowBlank="1" showInputMessage="1" showErrorMessage="1" sqref="B8 B256 B23 B38 B53 B68 B83 B98 B113 B128 B143 B158 B173 B188 B203 B218 B233 B264 B280 B272 B288 B296 B304 B312 B320 B328 B336 B344 B352 B360 B368 B248" xr:uid="{2D493035-5E2D-402C-9812-17A8E22F09E3}">
      <formula1>"Round Robin, Elimination, Monrad/Compass"</formula1>
    </dataValidation>
    <dataValidation type="list" allowBlank="1" showInputMessage="1" showErrorMessage="1" sqref="E400:J400" xr:uid="{967B7E84-73E2-42DC-AE6A-11EBC3851248}">
      <formula1>$P$401:$P$403</formula1>
    </dataValidation>
  </dataValidation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287D07B-4B74-463E-9746-9289F2EAD83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Sheet1</vt:lpstr>
      <vt:lpstr>HOW TO </vt:lpstr>
      <vt:lpstr>MATCH PLAN BUILDER</vt:lpstr>
      <vt:lpstr>4.1. 32MONRAD - 6Day</vt:lpstr>
      <vt:lpstr>4.2. 32MONRAD - 5Day</vt:lpstr>
      <vt:lpstr>4.3. 32MONRAD - 4Day</vt:lpstr>
      <vt:lpstr>4.4. 16MONRAD - 4Day</vt:lpstr>
      <vt:lpstr>4.5. 16MONRAD - 5Day</vt:lpstr>
      <vt:lpstr>4.6. 16MONRAD - 3Day</vt:lpstr>
      <vt:lpstr>4.7. 8MONRAD - 4Day</vt:lpstr>
      <vt:lpstr>4.8. 8MONRAD - 3Day</vt:lpstr>
      <vt:lpstr>4.9. 32SE - 5Day</vt:lpstr>
      <vt:lpstr>4.10. 32SE - 4Day</vt:lpstr>
      <vt:lpstr>4.11. 32SE - 3Day</vt:lpstr>
      <vt:lpstr>4.12. 16SE - 3Day</vt:lpstr>
      <vt:lpstr>4.13. 16SE - 2Day</vt:lpstr>
      <vt:lpstr>4.14. 8SE - 3Day</vt:lpstr>
      <vt:lpstr>4.15. 8SE - 2Day</vt:lpstr>
      <vt:lpstr>4.16. 32RR - 6Day</vt:lpstr>
      <vt:lpstr>4.17. 32RR - 5Day</vt:lpstr>
      <vt:lpstr>4.18. 32RR - 4Day</vt:lpstr>
      <vt:lpstr>32RR - 3Day</vt:lpstr>
      <vt:lpstr>4.19. 16RR - 6Day</vt:lpstr>
      <vt:lpstr>4.20. 16RR - 5Day</vt:lpstr>
      <vt:lpstr>4.21. 16RR - 4Day</vt:lpstr>
      <vt:lpstr>4.22. 16RR - 3Day</vt:lpstr>
      <vt:lpstr>4.23. 8RR - 4Day</vt:lpstr>
      <vt:lpstr>4.24. 8RR - 3Day</vt:lpstr>
      <vt:lpstr>4.25. 8RR - 2Day</vt:lpstr>
    </vt:vector>
  </TitlesOfParts>
  <Manager/>
  <Company>Tennis Australia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 Pead</dc:creator>
  <cp:keywords/>
  <dc:description/>
  <cp:lastModifiedBy>Lenka Greenhalgh</cp:lastModifiedBy>
  <cp:revision/>
  <dcterms:created xsi:type="dcterms:W3CDTF">2020-08-03T04:15:43Z</dcterms:created>
  <dcterms:modified xsi:type="dcterms:W3CDTF">2024-08-26T05:57:36Z</dcterms:modified>
  <cp:category/>
  <cp:contentStatus/>
</cp:coreProperties>
</file>